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9975"/>
  </bookViews>
  <sheets>
    <sheet name="Contact 1 " sheetId="1" r:id="rId1"/>
  </sheets>
  <definedNames>
    <definedName name="_xlnm.Print_Titles" localSheetId="0">'Contact 1 '!$2:$3</definedName>
  </definedNames>
  <calcPr calcId="152511"/>
</workbook>
</file>

<file path=xl/calcChain.xml><?xml version="1.0" encoding="utf-8"?>
<calcChain xmlns="http://schemas.openxmlformats.org/spreadsheetml/2006/main">
  <c r="V77" i="1" l="1"/>
  <c r="Q77" i="1"/>
  <c r="R77" i="1" s="1"/>
  <c r="P77" i="1"/>
  <c r="O77" i="1"/>
  <c r="M77" i="1"/>
  <c r="I77" i="1"/>
  <c r="G77" i="1"/>
  <c r="G37" i="1"/>
  <c r="I37" i="1"/>
  <c r="M37" i="1"/>
  <c r="O37" i="1"/>
  <c r="P37" i="1"/>
  <c r="Q37" i="1"/>
  <c r="R37" i="1" s="1"/>
  <c r="G19" i="1"/>
  <c r="I19" i="1"/>
  <c r="M19" i="1"/>
  <c r="O19" i="1"/>
  <c r="P19" i="1"/>
  <c r="Q19" i="1"/>
  <c r="R19" i="1" s="1"/>
  <c r="G24" i="1"/>
  <c r="I24" i="1"/>
  <c r="M24" i="1"/>
  <c r="O24" i="1"/>
  <c r="P24" i="1"/>
  <c r="Q24" i="1"/>
  <c r="R24" i="1" s="1"/>
  <c r="G75" i="1"/>
  <c r="I75" i="1"/>
  <c r="M75" i="1"/>
  <c r="O75" i="1"/>
  <c r="P75" i="1"/>
  <c r="Q75" i="1"/>
  <c r="R75" i="1" s="1"/>
  <c r="G70" i="1"/>
  <c r="I70" i="1"/>
  <c r="M70" i="1"/>
  <c r="O70" i="1"/>
  <c r="P70" i="1"/>
  <c r="Q70" i="1"/>
  <c r="R70" i="1" s="1"/>
  <c r="G61" i="1"/>
  <c r="I61" i="1"/>
  <c r="M61" i="1"/>
  <c r="O61" i="1"/>
  <c r="P61" i="1"/>
  <c r="Q61" i="1"/>
  <c r="R61" i="1" s="1"/>
  <c r="G29" i="1"/>
  <c r="I29" i="1"/>
  <c r="M29" i="1"/>
  <c r="O29" i="1"/>
  <c r="P29" i="1"/>
  <c r="Q29" i="1"/>
  <c r="R29" i="1" s="1"/>
  <c r="G14" i="1"/>
  <c r="I14" i="1"/>
  <c r="M14" i="1"/>
  <c r="O14" i="1"/>
  <c r="P14" i="1"/>
  <c r="Q14" i="1"/>
  <c r="R14" i="1" s="1"/>
  <c r="G62" i="1"/>
  <c r="I62" i="1"/>
  <c r="M62" i="1"/>
  <c r="O62" i="1"/>
  <c r="P62" i="1"/>
  <c r="Q62" i="1"/>
  <c r="R62" i="1" s="1"/>
  <c r="G79" i="1"/>
  <c r="I79" i="1"/>
  <c r="M79" i="1"/>
  <c r="O79" i="1"/>
  <c r="P79" i="1"/>
  <c r="Q79" i="1"/>
  <c r="R79" i="1" s="1"/>
  <c r="G33" i="1"/>
  <c r="I33" i="1"/>
  <c r="M33" i="1"/>
  <c r="O33" i="1"/>
  <c r="P33" i="1"/>
  <c r="Q33" i="1"/>
  <c r="R33" i="1" s="1"/>
  <c r="G71" i="1"/>
  <c r="I71" i="1"/>
  <c r="M71" i="1"/>
  <c r="O71" i="1"/>
  <c r="P71" i="1"/>
  <c r="Q71" i="1"/>
  <c r="R71" i="1" s="1"/>
  <c r="G42" i="1"/>
  <c r="I42" i="1"/>
  <c r="M42" i="1"/>
  <c r="O42" i="1"/>
  <c r="P42" i="1"/>
  <c r="Q42" i="1"/>
  <c r="R42" i="1" s="1"/>
  <c r="G76" i="1"/>
  <c r="I76" i="1"/>
  <c r="M76" i="1"/>
  <c r="O76" i="1"/>
  <c r="P76" i="1"/>
  <c r="Q76" i="1"/>
  <c r="R76" i="1" s="1"/>
  <c r="G38" i="1"/>
  <c r="I38" i="1"/>
  <c r="M38" i="1"/>
  <c r="O38" i="1"/>
  <c r="P38" i="1"/>
  <c r="Q38" i="1"/>
  <c r="R38" i="1" s="1"/>
  <c r="G9" i="1"/>
  <c r="I9" i="1"/>
  <c r="M9" i="1"/>
  <c r="O9" i="1"/>
  <c r="P9" i="1"/>
  <c r="Q9" i="1"/>
  <c r="R9" i="1" s="1"/>
  <c r="G47" i="1"/>
  <c r="I47" i="1"/>
  <c r="M47" i="1"/>
  <c r="O47" i="1"/>
  <c r="P47" i="1"/>
  <c r="Q47" i="1"/>
  <c r="R47" i="1" s="1"/>
  <c r="G10" i="1"/>
  <c r="I10" i="1"/>
  <c r="M10" i="1"/>
  <c r="O10" i="1"/>
  <c r="P10" i="1"/>
  <c r="Q10" i="1"/>
  <c r="R10" i="1" s="1"/>
  <c r="G63" i="1"/>
  <c r="I63" i="1"/>
  <c r="M63" i="1"/>
  <c r="O63" i="1"/>
  <c r="P63" i="1"/>
  <c r="Q63" i="1"/>
  <c r="R63" i="1" s="1"/>
  <c r="G57" i="1"/>
  <c r="I57" i="1"/>
  <c r="M57" i="1"/>
  <c r="O57" i="1"/>
  <c r="P57" i="1"/>
  <c r="Q57" i="1"/>
  <c r="R57" i="1" s="1"/>
  <c r="G66" i="1"/>
  <c r="I66" i="1"/>
  <c r="M66" i="1"/>
  <c r="O66" i="1"/>
  <c r="P66" i="1"/>
  <c r="Q66" i="1"/>
  <c r="R66" i="1" s="1"/>
  <c r="G4" i="1"/>
  <c r="I4" i="1"/>
  <c r="M4" i="1"/>
  <c r="O4" i="1"/>
  <c r="P4" i="1"/>
  <c r="Q4" i="1"/>
  <c r="R4" i="1" s="1"/>
  <c r="G5" i="1"/>
  <c r="I5" i="1"/>
  <c r="M5" i="1"/>
  <c r="O5" i="1"/>
  <c r="P5" i="1"/>
  <c r="Q5" i="1"/>
  <c r="R5" i="1" s="1"/>
  <c r="G15" i="1"/>
  <c r="I15" i="1"/>
  <c r="M15" i="1"/>
  <c r="O15" i="1"/>
  <c r="P15" i="1"/>
  <c r="Q15" i="1"/>
  <c r="R15" i="1" s="1"/>
  <c r="G30" i="1"/>
  <c r="I30" i="1"/>
  <c r="M30" i="1"/>
  <c r="O30" i="1"/>
  <c r="P30" i="1"/>
  <c r="Q30" i="1"/>
  <c r="R30" i="1" s="1"/>
  <c r="G25" i="1"/>
  <c r="I25" i="1"/>
  <c r="M25" i="1"/>
  <c r="O25" i="1"/>
  <c r="P25" i="1"/>
  <c r="Q25" i="1"/>
  <c r="R25" i="1" s="1"/>
  <c r="G11" i="1"/>
  <c r="I11" i="1"/>
  <c r="M11" i="1"/>
  <c r="O11" i="1"/>
  <c r="P11" i="1"/>
  <c r="Q11" i="1"/>
  <c r="R11" i="1" s="1"/>
  <c r="G52" i="1"/>
  <c r="I52" i="1"/>
  <c r="M52" i="1"/>
  <c r="O52" i="1"/>
  <c r="P52" i="1"/>
  <c r="Q52" i="1"/>
  <c r="R52" i="1" s="1"/>
  <c r="G26" i="1"/>
  <c r="I26" i="1"/>
  <c r="M26" i="1"/>
  <c r="O26" i="1"/>
  <c r="P26" i="1"/>
  <c r="Q26" i="1"/>
  <c r="R26" i="1" s="1"/>
  <c r="G43" i="1"/>
  <c r="I43" i="1"/>
  <c r="M43" i="1"/>
  <c r="O43" i="1"/>
  <c r="P43" i="1"/>
  <c r="Q43" i="1"/>
  <c r="R43" i="1" s="1"/>
  <c r="G39" i="1"/>
  <c r="I39" i="1"/>
  <c r="M39" i="1"/>
  <c r="O39" i="1"/>
  <c r="P39" i="1"/>
  <c r="Q39" i="1"/>
  <c r="R39" i="1" s="1"/>
  <c r="G6" i="1"/>
  <c r="I6" i="1"/>
  <c r="M6" i="1"/>
  <c r="O6" i="1"/>
  <c r="P6" i="1"/>
  <c r="Q6" i="1"/>
  <c r="R6" i="1" s="1"/>
  <c r="G27" i="1"/>
  <c r="I27" i="1"/>
  <c r="M27" i="1"/>
  <c r="O27" i="1"/>
  <c r="P27" i="1"/>
  <c r="Q27" i="1"/>
  <c r="R27" i="1" s="1"/>
  <c r="G53" i="1"/>
  <c r="I53" i="1"/>
  <c r="M53" i="1"/>
  <c r="O53" i="1"/>
  <c r="P53" i="1"/>
  <c r="Q53" i="1"/>
  <c r="R53" i="1" s="1"/>
  <c r="G80" i="1"/>
  <c r="I80" i="1"/>
  <c r="M80" i="1"/>
  <c r="O80" i="1"/>
  <c r="P80" i="1"/>
  <c r="Q80" i="1"/>
  <c r="R80" i="1" s="1"/>
  <c r="G67" i="1"/>
  <c r="I67" i="1"/>
  <c r="M67" i="1"/>
  <c r="O67" i="1"/>
  <c r="P67" i="1"/>
  <c r="Q67" i="1"/>
  <c r="R67" i="1" s="1"/>
  <c r="G68" i="1"/>
  <c r="I68" i="1"/>
  <c r="M68" i="1"/>
  <c r="O68" i="1"/>
  <c r="P68" i="1"/>
  <c r="Q68" i="1"/>
  <c r="R68" i="1" s="1"/>
  <c r="G48" i="1"/>
  <c r="I48" i="1"/>
  <c r="M48" i="1"/>
  <c r="O48" i="1"/>
  <c r="P48" i="1"/>
  <c r="Q48" i="1"/>
  <c r="R48" i="1" s="1"/>
  <c r="G81" i="1"/>
  <c r="I81" i="1"/>
  <c r="M81" i="1"/>
  <c r="O81" i="1"/>
  <c r="P81" i="1"/>
  <c r="Q81" i="1"/>
  <c r="R81" i="1" s="1"/>
  <c r="G34" i="1"/>
  <c r="I34" i="1"/>
  <c r="M34" i="1"/>
  <c r="O34" i="1"/>
  <c r="P34" i="1"/>
  <c r="Q34" i="1"/>
  <c r="R34" i="1" s="1"/>
  <c r="G35" i="1"/>
  <c r="I35" i="1"/>
  <c r="M35" i="1"/>
  <c r="O35" i="1"/>
  <c r="P35" i="1"/>
  <c r="Q35" i="1"/>
  <c r="R35" i="1" s="1"/>
  <c r="G64" i="1"/>
  <c r="I64" i="1"/>
  <c r="M64" i="1"/>
  <c r="O64" i="1"/>
  <c r="P64" i="1"/>
  <c r="Q64" i="1"/>
  <c r="R64" i="1" s="1"/>
  <c r="G40" i="1"/>
  <c r="I40" i="1"/>
  <c r="M40" i="1"/>
  <c r="O40" i="1"/>
  <c r="P40" i="1"/>
  <c r="Q40" i="1"/>
  <c r="R40" i="1" s="1"/>
  <c r="G31" i="1"/>
  <c r="I31" i="1"/>
  <c r="M31" i="1"/>
  <c r="O31" i="1"/>
  <c r="P31" i="1"/>
  <c r="Q31" i="1"/>
  <c r="R31" i="1" s="1"/>
  <c r="G20" i="1"/>
  <c r="I20" i="1"/>
  <c r="M20" i="1"/>
  <c r="O20" i="1"/>
  <c r="P20" i="1"/>
  <c r="Q20" i="1"/>
  <c r="R20" i="1" s="1"/>
  <c r="G21" i="1"/>
  <c r="I21" i="1"/>
  <c r="M21" i="1"/>
  <c r="O21" i="1"/>
  <c r="P21" i="1"/>
  <c r="Q21" i="1"/>
  <c r="R21" i="1" s="1"/>
  <c r="G7" i="1"/>
  <c r="I7" i="1"/>
  <c r="M7" i="1"/>
  <c r="O7" i="1"/>
  <c r="P7" i="1"/>
  <c r="Q7" i="1"/>
  <c r="R7" i="1" s="1"/>
  <c r="G12" i="1"/>
  <c r="I12" i="1"/>
  <c r="M12" i="1"/>
  <c r="O12" i="1"/>
  <c r="P12" i="1"/>
  <c r="Q12" i="1"/>
  <c r="R12" i="1" s="1"/>
  <c r="G49" i="1"/>
  <c r="I49" i="1"/>
  <c r="M49" i="1"/>
  <c r="O49" i="1"/>
  <c r="P49" i="1"/>
  <c r="Q49" i="1"/>
  <c r="R49" i="1" s="1"/>
  <c r="G44" i="1"/>
  <c r="I44" i="1"/>
  <c r="M44" i="1"/>
  <c r="O44" i="1"/>
  <c r="P44" i="1"/>
  <c r="Q44" i="1"/>
  <c r="R44" i="1" s="1"/>
  <c r="G45" i="1"/>
  <c r="I45" i="1"/>
  <c r="M45" i="1"/>
  <c r="O45" i="1"/>
  <c r="P45" i="1"/>
  <c r="Q45" i="1"/>
  <c r="R45" i="1" s="1"/>
  <c r="G22" i="1"/>
  <c r="I22" i="1"/>
  <c r="M22" i="1"/>
  <c r="O22" i="1"/>
  <c r="P22" i="1"/>
  <c r="Q22" i="1"/>
  <c r="R22" i="1" s="1"/>
  <c r="G50" i="1"/>
  <c r="I50" i="1"/>
  <c r="M50" i="1"/>
  <c r="O50" i="1"/>
  <c r="P50" i="1"/>
  <c r="Q50" i="1"/>
  <c r="R50" i="1" s="1"/>
  <c r="G54" i="1"/>
  <c r="I54" i="1"/>
  <c r="M54" i="1"/>
  <c r="O54" i="1"/>
  <c r="P54" i="1"/>
  <c r="Q54" i="1"/>
  <c r="R54" i="1" s="1"/>
  <c r="G72" i="1"/>
  <c r="I72" i="1"/>
  <c r="M72" i="1"/>
  <c r="O72" i="1"/>
  <c r="P72" i="1"/>
  <c r="Q72" i="1"/>
  <c r="R72" i="1" s="1"/>
  <c r="G73" i="1"/>
  <c r="I73" i="1"/>
  <c r="M73" i="1"/>
  <c r="O73" i="1"/>
  <c r="P73" i="1"/>
  <c r="Q73" i="1"/>
  <c r="R73" i="1" s="1"/>
  <c r="G58" i="1"/>
  <c r="I58" i="1"/>
  <c r="M58" i="1"/>
  <c r="O58" i="1"/>
  <c r="P58" i="1"/>
  <c r="Q58" i="1"/>
  <c r="R58" i="1" s="1"/>
  <c r="G59" i="1"/>
  <c r="I59" i="1"/>
  <c r="M59" i="1"/>
  <c r="O59" i="1"/>
  <c r="P59" i="1"/>
  <c r="Q59" i="1"/>
  <c r="R59" i="1" s="1"/>
  <c r="G16" i="1"/>
  <c r="I16" i="1"/>
  <c r="M16" i="1"/>
  <c r="O16" i="1"/>
  <c r="P16" i="1"/>
  <c r="Q16" i="1"/>
  <c r="R16" i="1" s="1"/>
  <c r="G17" i="1"/>
  <c r="I17" i="1"/>
  <c r="M17" i="1"/>
  <c r="O17" i="1"/>
  <c r="P17" i="1"/>
  <c r="Q17" i="1"/>
  <c r="R17" i="1" s="1"/>
  <c r="G55" i="1"/>
  <c r="I55" i="1"/>
  <c r="M55" i="1"/>
  <c r="O55" i="1"/>
  <c r="P55" i="1"/>
  <c r="Q55" i="1"/>
  <c r="R55" i="1" s="1"/>
  <c r="G82" i="1"/>
  <c r="I82" i="1"/>
  <c r="M82" i="1"/>
  <c r="O82" i="1"/>
  <c r="P82" i="1"/>
  <c r="Q82" i="1"/>
  <c r="R82" i="1" s="1"/>
  <c r="E83" i="1"/>
  <c r="F83" i="1"/>
  <c r="H83" i="1"/>
  <c r="K83" i="1"/>
  <c r="L83" i="1"/>
  <c r="N83" i="1"/>
  <c r="M83" i="1" l="1"/>
  <c r="O83" i="1"/>
  <c r="G83" i="1"/>
  <c r="I83" i="1"/>
  <c r="P83" i="1"/>
  <c r="Q83" i="1"/>
  <c r="R83" i="1" s="1"/>
  <c r="V4" i="1" l="1"/>
  <c r="V5" i="1"/>
  <c r="V6" i="1"/>
  <c r="V7" i="1"/>
  <c r="V9" i="1"/>
  <c r="V10" i="1"/>
  <c r="V11" i="1"/>
  <c r="V12" i="1"/>
  <c r="V14" i="1"/>
  <c r="V15" i="1"/>
  <c r="V16" i="1"/>
  <c r="V17" i="1"/>
  <c r="V19" i="1"/>
  <c r="V20" i="1"/>
  <c r="V21" i="1"/>
  <c r="V22" i="1"/>
  <c r="V24" i="1"/>
  <c r="V25" i="1"/>
  <c r="V26" i="1"/>
  <c r="V27" i="1"/>
  <c r="V29" i="1"/>
  <c r="V30" i="1"/>
  <c r="V31" i="1"/>
  <c r="V33" i="1"/>
  <c r="V34" i="1"/>
  <c r="V35" i="1"/>
  <c r="V37" i="1"/>
  <c r="V38" i="1"/>
  <c r="V39" i="1"/>
  <c r="V40" i="1"/>
  <c r="V42" i="1"/>
  <c r="V43" i="1"/>
  <c r="V44" i="1"/>
  <c r="V45" i="1"/>
  <c r="V47" i="1"/>
  <c r="V48" i="1"/>
  <c r="V49" i="1"/>
  <c r="V50" i="1"/>
  <c r="V52" i="1"/>
  <c r="V53" i="1"/>
  <c r="V54" i="1"/>
  <c r="V55" i="1"/>
  <c r="V57" i="1"/>
  <c r="V58" i="1"/>
  <c r="V59" i="1"/>
  <c r="V61" i="1"/>
  <c r="V62" i="1"/>
  <c r="V63" i="1"/>
  <c r="V64" i="1"/>
  <c r="V66" i="1"/>
  <c r="V67" i="1"/>
  <c r="V68" i="1"/>
  <c r="V70" i="1"/>
  <c r="V71" i="1"/>
  <c r="V73" i="1"/>
  <c r="V75" i="1"/>
  <c r="V76" i="1"/>
  <c r="V79" i="1"/>
  <c r="V80" i="1"/>
  <c r="V81" i="1"/>
  <c r="V82" i="1"/>
  <c r="W83" i="1" l="1"/>
  <c r="X83" i="1"/>
  <c r="AC83" i="1"/>
  <c r="AB83" i="1"/>
  <c r="AD83" i="1" l="1"/>
  <c r="AA83" i="1"/>
  <c r="Z83" i="1"/>
  <c r="Y83" i="1"/>
  <c r="T83" i="1"/>
  <c r="U83" i="1"/>
</calcChain>
</file>

<file path=xl/sharedStrings.xml><?xml version="1.0" encoding="utf-8"?>
<sst xmlns="http://schemas.openxmlformats.org/spreadsheetml/2006/main" count="227" uniqueCount="117">
  <si>
    <t>Blackstone</t>
  </si>
  <si>
    <t>Sandston</t>
  </si>
  <si>
    <t>Richmond</t>
  </si>
  <si>
    <t>Cape Charles</t>
  </si>
  <si>
    <t>Suffolk</t>
  </si>
  <si>
    <t>Williamsburg</t>
  </si>
  <si>
    <t>Hanover County</t>
  </si>
  <si>
    <t>Mechanicsville</t>
  </si>
  <si>
    <t>Prince George County</t>
  </si>
  <si>
    <t>Exmore</t>
  </si>
  <si>
    <t>North Suffolk</t>
  </si>
  <si>
    <t>Chesapeake</t>
  </si>
  <si>
    <t>Petersburg Breakfast</t>
  </si>
  <si>
    <t>Petersburg</t>
  </si>
  <si>
    <t>New Kent County</t>
  </si>
  <si>
    <t>Goochland County</t>
  </si>
  <si>
    <t>Hopewell</t>
  </si>
  <si>
    <t>Chester</t>
  </si>
  <si>
    <t>Virginia Beach</t>
  </si>
  <si>
    <t>Huguenot Trail</t>
  </si>
  <si>
    <t>Hampton</t>
  </si>
  <si>
    <t>Bon Air</t>
  </si>
  <si>
    <t>Midlothian</t>
  </si>
  <si>
    <t>Warwick</t>
  </si>
  <si>
    <t>Innsbrook</t>
  </si>
  <si>
    <t>West Richmond</t>
  </si>
  <si>
    <t>James City County</t>
  </si>
  <si>
    <t>Henrico East</t>
  </si>
  <si>
    <t>Lawrenceville</t>
  </si>
  <si>
    <t>The Historic Triangle</t>
  </si>
  <si>
    <t>Colonial Heights</t>
  </si>
  <si>
    <t>Norfolk</t>
  </si>
  <si>
    <t>Virginia Peninsula</t>
  </si>
  <si>
    <t>South Boston</t>
  </si>
  <si>
    <t>Hampton Roads</t>
  </si>
  <si>
    <t>Yorktown</t>
  </si>
  <si>
    <t>Smithfield</t>
  </si>
  <si>
    <t>Portsmouth</t>
  </si>
  <si>
    <t>Churchland</t>
  </si>
  <si>
    <t>Farmville</t>
  </si>
  <si>
    <t>South Richmond</t>
  </si>
  <si>
    <t>Emporia</t>
  </si>
  <si>
    <t>Henrico North</t>
  </si>
  <si>
    <t>Newport News</t>
  </si>
  <si>
    <t>Onancock</t>
  </si>
  <si>
    <t xml:space="preserve">Fluvanna County </t>
  </si>
  <si>
    <t xml:space="preserve">Great Bridge </t>
  </si>
  <si>
    <t xml:space="preserve">Brandermill </t>
  </si>
  <si>
    <t xml:space="preserve">James River </t>
  </si>
  <si>
    <t xml:space="preserve">Oyster Point </t>
  </si>
  <si>
    <t>City Center</t>
  </si>
  <si>
    <t>Norfolk Sunrise</t>
  </si>
  <si>
    <t>Short Pump</t>
  </si>
  <si>
    <t>Powhatan County</t>
  </si>
  <si>
    <t>River City</t>
  </si>
  <si>
    <t>D7600 TRF Goals 2014-15</t>
  </si>
  <si>
    <t>Western Henrico Cty</t>
  </si>
  <si>
    <t>Church Hill</t>
  </si>
  <si>
    <t>South Hill (ck)</t>
  </si>
  <si>
    <t xml:space="preserve">Courthouse </t>
  </si>
  <si>
    <t xml:space="preserve">Cape Henry </t>
  </si>
  <si>
    <t>GO FOR THE GOLD ROTARY CLUBS</t>
  </si>
  <si>
    <t>Go For The Gold</t>
  </si>
  <si>
    <r>
      <t>Total</t>
    </r>
    <r>
      <rPr>
        <b/>
        <sz val="11"/>
        <color rgb="FFFF0000"/>
        <rFont val="Arial"/>
        <family val="2"/>
      </rPr>
      <t xml:space="preserve"> </t>
    </r>
  </si>
  <si>
    <t>Dan Jones</t>
  </si>
  <si>
    <t>Delmar Dayton</t>
  </si>
  <si>
    <t>Philip Ford</t>
  </si>
  <si>
    <t>Bob Harper</t>
  </si>
  <si>
    <t>Michael Binns</t>
  </si>
  <si>
    <t>Open</t>
  </si>
  <si>
    <t>Pecht</t>
  </si>
  <si>
    <t>Intermediary</t>
  </si>
  <si>
    <t>Advocate</t>
  </si>
  <si>
    <t>Area</t>
  </si>
  <si>
    <t xml:space="preserve">Franklin </t>
  </si>
  <si>
    <t>Lunenburg County</t>
  </si>
  <si>
    <t>2014-2015 Foundation Goal Breakdown</t>
  </si>
  <si>
    <t xml:space="preserve"> </t>
  </si>
  <si>
    <t>Club's Polio Goal</t>
  </si>
  <si>
    <t>YTD % Polio Cont.</t>
  </si>
  <si>
    <t>Feb YTD Polio Plus Cont.</t>
  </si>
  <si>
    <t>Polio Plus YTD</t>
  </si>
  <si>
    <t>Polio Plus  Goal</t>
  </si>
  <si>
    <t>Beq Soc Goal</t>
  </si>
  <si>
    <t>Beq Soc YTD</t>
  </si>
  <si>
    <t>Bene Goal</t>
  </si>
  <si>
    <t>Bene YTD</t>
  </si>
  <si>
    <t>PHS Members Jul 2014</t>
  </si>
  <si>
    <t xml:space="preserve">Settle </t>
  </si>
  <si>
    <t>2014-15 New PHS Members</t>
  </si>
  <si>
    <t>Kevin Kelly</t>
  </si>
  <si>
    <t>Stan Wall</t>
  </si>
  <si>
    <t>Heather Martin</t>
  </si>
  <si>
    <t>2014-15 Actual Given</t>
  </si>
  <si>
    <t>2014-15 Goal Per Member</t>
  </si>
  <si>
    <t>2015-16 Starting Members</t>
  </si>
  <si>
    <t xml:space="preserve">2014-15 Members At Yr End </t>
  </si>
  <si>
    <t>2014-1015 Actual Per Member</t>
  </si>
  <si>
    <t>2015-16 Goal Per Member</t>
  </si>
  <si>
    <t>2015-16 AF Goal</t>
  </si>
  <si>
    <t>2014-15 AF Goal</t>
  </si>
  <si>
    <t>2015-16 YTD Per Member</t>
  </si>
  <si>
    <t xml:space="preserve">  2014-15 Rotary Foundation Annual Giving</t>
  </si>
  <si>
    <t>Town Center</t>
  </si>
  <si>
    <t>Club Golden Goals</t>
  </si>
  <si>
    <t xml:space="preserve">Golden Goal Per Capita </t>
  </si>
  <si>
    <t xml:space="preserve">Carl Duffey </t>
  </si>
  <si>
    <t xml:space="preserve">Janice Rowley </t>
  </si>
  <si>
    <t>Cynthia Gregg</t>
  </si>
  <si>
    <t>Dennis Wool</t>
  </si>
  <si>
    <t>Lou Trayton</t>
  </si>
  <si>
    <t>James O'Brien</t>
  </si>
  <si>
    <t>Suzanne Luna</t>
  </si>
  <si>
    <t>Paul Strong</t>
  </si>
  <si>
    <t xml:space="preserve">                 2015-16 Rotary Foundation Annual Giving</t>
  </si>
  <si>
    <t>Aug   2015-16  YTD</t>
  </si>
  <si>
    <t>Aug 2015 YTD Per 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</si>
</sst>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5" formatCode="&quot;$&quot;#,##0_);\(&quot;$&quot;#,##0\)"/>
    <numFmt numFmtId="164" formatCode="&quot;$&quot;#,##0"/>
    <numFmt numFmtId="165" formatCode="0.0%"/>
    <numFmt numFmtId="166" formatCode="###"/>
    <numFmt numFmtId="167" formatCode="&quot;$&quot;#,##0;[Red]&quot;$&quot;#,##0"/>
    <numFmt numFmtId="168" formatCode="\$#,##0.00;[Red]&quot;($&quot;#,##0.00\)"/>
  </numFmts>
  <fonts count="14" x14ac:knownFonts="1">
    <font>
      <sz val="10"/>
      <name val="Arial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FF000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1"/>
      <color indexed="63"/>
      <name val="Arial"/>
      <family val="2"/>
    </font>
    <font>
      <sz val="8"/>
      <color indexed="8"/>
      <name val="Arial Unicode MS"/>
      <family val="2"/>
    </font>
    <font>
      <sz val="11"/>
      <color indexed="8"/>
      <name val="Arial Unicode MS"/>
      <family val="2"/>
    </font>
    <font>
      <sz val="11"/>
      <color rgb="FF000000"/>
      <name val="Arial"/>
      <family val="2"/>
    </font>
    <font>
      <b/>
      <sz val="11"/>
      <color indexed="8"/>
      <name val="Arial Unicode MS"/>
      <family val="2"/>
    </font>
    <font>
      <sz val="10"/>
      <name val="Arial"/>
      <family val="2"/>
    </font>
    <font>
      <sz val="11"/>
      <name val="Arial Unicode MS"/>
      <family val="2"/>
    </font>
  </fonts>
  <fills count="2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B0F0"/>
        <bgColor indexed="9"/>
      </patternFill>
    </fill>
    <fill>
      <patternFill patternType="solid">
        <fgColor rgb="FF00B0F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9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9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-0.249977111117893"/>
        <bgColor indexed="9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5" fontId="0" fillId="0" borderId="0" xfId="0" applyNumberFormat="1"/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 applyAlignment="1">
      <alignment horizontal="center"/>
    </xf>
    <xf numFmtId="164" fontId="2" fillId="4" borderId="2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2" fillId="0" borderId="0" xfId="0" applyNumberFormat="1" applyFont="1" applyBorder="1" applyAlignment="1">
      <alignment horizontal="center"/>
    </xf>
    <xf numFmtId="0" fontId="0" fillId="0" borderId="0" xfId="0" applyNumberFormat="1" applyAlignment="1">
      <alignment horizontal="center"/>
    </xf>
    <xf numFmtId="5" fontId="2" fillId="0" borderId="0" xfId="0" applyNumberFormat="1" applyFont="1" applyBorder="1" applyAlignment="1">
      <alignment horizontal="right"/>
    </xf>
    <xf numFmtId="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2" fillId="0" borderId="0" xfId="0" applyNumberFormat="1" applyFont="1" applyBorder="1" applyAlignment="1">
      <alignment horizontal="center"/>
    </xf>
    <xf numFmtId="3" fontId="0" fillId="0" borderId="0" xfId="0" applyNumberFormat="1" applyAlignment="1">
      <alignment horizontal="center"/>
    </xf>
    <xf numFmtId="164" fontId="3" fillId="5" borderId="5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3" fontId="3" fillId="0" borderId="0" xfId="0" applyNumberFormat="1" applyFont="1"/>
    <xf numFmtId="0" fontId="2" fillId="0" borderId="12" xfId="0" applyFont="1" applyBorder="1" applyAlignment="1">
      <alignment horizontal="center"/>
    </xf>
    <xf numFmtId="5" fontId="2" fillId="5" borderId="14" xfId="0" applyNumberFormat="1" applyFont="1" applyFill="1" applyBorder="1" applyAlignment="1">
      <alignment horizontal="right"/>
    </xf>
    <xf numFmtId="164" fontId="2" fillId="5" borderId="13" xfId="0" applyNumberFormat="1" applyFont="1" applyFill="1" applyBorder="1" applyAlignment="1">
      <alignment horizontal="center"/>
    </xf>
    <xf numFmtId="0" fontId="0" fillId="0" borderId="0" xfId="0" applyFill="1"/>
    <xf numFmtId="3" fontId="2" fillId="12" borderId="2" xfId="0" applyNumberFormat="1" applyFont="1" applyFill="1" applyBorder="1" applyAlignment="1">
      <alignment horizontal="center" wrapText="1"/>
    </xf>
    <xf numFmtId="164" fontId="7" fillId="12" borderId="2" xfId="0" applyNumberFormat="1" applyFont="1" applyFill="1" applyBorder="1" applyAlignment="1">
      <alignment horizontal="right" vertical="center"/>
    </xf>
    <xf numFmtId="164" fontId="2" fillId="12" borderId="1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wrapText="1"/>
    </xf>
    <xf numFmtId="164" fontId="2" fillId="6" borderId="12" xfId="0" applyNumberFormat="1" applyFont="1" applyFill="1" applyBorder="1" applyAlignment="1">
      <alignment horizontal="center"/>
    </xf>
    <xf numFmtId="0" fontId="2" fillId="14" borderId="2" xfId="0" applyNumberFormat="1" applyFont="1" applyFill="1" applyBorder="1" applyAlignment="1">
      <alignment horizontal="center" wrapText="1"/>
    </xf>
    <xf numFmtId="0" fontId="2" fillId="14" borderId="11" xfId="0" applyNumberFormat="1" applyFont="1" applyFill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1" fontId="2" fillId="13" borderId="1" xfId="0" applyNumberFormat="1" applyFont="1" applyFill="1" applyBorder="1" applyAlignment="1">
      <alignment horizontal="center" wrapText="1"/>
    </xf>
    <xf numFmtId="3" fontId="2" fillId="13" borderId="13" xfId="0" applyNumberFormat="1" applyFont="1" applyFill="1" applyBorder="1" applyAlignment="1">
      <alignment horizontal="center"/>
    </xf>
    <xf numFmtId="1" fontId="2" fillId="16" borderId="1" xfId="0" applyNumberFormat="1" applyFont="1" applyFill="1" applyBorder="1" applyAlignment="1">
      <alignment horizontal="center" wrapText="1"/>
    </xf>
    <xf numFmtId="3" fontId="2" fillId="16" borderId="13" xfId="0" applyNumberFormat="1" applyFont="1" applyFill="1" applyBorder="1" applyAlignment="1">
      <alignment horizontal="center"/>
    </xf>
    <xf numFmtId="0" fontId="2" fillId="7" borderId="10" xfId="0" applyNumberFormat="1" applyFont="1" applyFill="1" applyBorder="1" applyAlignment="1">
      <alignment horizontal="center" wrapText="1"/>
    </xf>
    <xf numFmtId="0" fontId="2" fillId="7" borderId="12" xfId="0" applyNumberFormat="1" applyFont="1" applyFill="1" applyBorder="1" applyAlignment="1">
      <alignment horizontal="center"/>
    </xf>
    <xf numFmtId="0" fontId="2" fillId="15" borderId="10" xfId="0" applyNumberFormat="1" applyFont="1" applyFill="1" applyBorder="1" applyAlignment="1">
      <alignment horizontal="center" wrapText="1"/>
    </xf>
    <xf numFmtId="0" fontId="2" fillId="15" borderId="12" xfId="0" applyNumberFormat="1" applyFont="1" applyFill="1" applyBorder="1" applyAlignment="1">
      <alignment horizontal="center"/>
    </xf>
    <xf numFmtId="0" fontId="2" fillId="17" borderId="2" xfId="0" applyNumberFormat="1" applyFont="1" applyFill="1" applyBorder="1" applyAlignment="1">
      <alignment horizontal="center" wrapText="1"/>
    </xf>
    <xf numFmtId="0" fontId="2" fillId="17" borderId="1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167" fontId="6" fillId="11" borderId="2" xfId="0" applyNumberFormat="1" applyFont="1" applyFill="1" applyBorder="1" applyAlignment="1">
      <alignment horizontal="right"/>
    </xf>
    <xf numFmtId="3" fontId="0" fillId="21" borderId="0" xfId="0" applyNumberFormat="1" applyFill="1" applyAlignment="1">
      <alignment horizontal="center"/>
    </xf>
    <xf numFmtId="0" fontId="0" fillId="21" borderId="0" xfId="0" applyNumberFormat="1" applyFill="1" applyAlignment="1">
      <alignment horizontal="center"/>
    </xf>
    <xf numFmtId="3" fontId="3" fillId="5" borderId="0" xfId="0" applyNumberFormat="1" applyFont="1" applyFill="1"/>
    <xf numFmtId="3" fontId="0" fillId="16" borderId="0" xfId="0" applyNumberFormat="1" applyFill="1" applyAlignment="1">
      <alignment horizontal="center"/>
    </xf>
    <xf numFmtId="3" fontId="8" fillId="0" borderId="17" xfId="0" applyNumberFormat="1" applyFont="1" applyFill="1" applyBorder="1" applyAlignment="1">
      <alignment horizontal="center" vertical="top"/>
    </xf>
    <xf numFmtId="3" fontId="2" fillId="2" borderId="2" xfId="0" applyNumberFormat="1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center" vertical="top"/>
    </xf>
    <xf numFmtId="1" fontId="2" fillId="2" borderId="12" xfId="0" applyNumberFormat="1" applyFont="1" applyFill="1" applyBorder="1" applyAlignment="1">
      <alignment horizontal="center"/>
    </xf>
    <xf numFmtId="164" fontId="6" fillId="16" borderId="2" xfId="0" applyNumberFormat="1" applyFont="1" applyFill="1" applyBorder="1" applyAlignment="1">
      <alignment horizontal="right" vertical="top"/>
    </xf>
    <xf numFmtId="4" fontId="0" fillId="0" borderId="0" xfId="0" applyNumberFormat="1"/>
    <xf numFmtId="4" fontId="2" fillId="2" borderId="2" xfId="0" applyNumberFormat="1" applyFont="1" applyFill="1" applyBorder="1" applyAlignment="1">
      <alignment horizontal="center" vertical="center" wrapText="1"/>
    </xf>
    <xf numFmtId="166" fontId="6" fillId="8" borderId="2" xfId="0" applyNumberFormat="1" applyFont="1" applyFill="1" applyBorder="1" applyAlignment="1">
      <alignment horizontal="center"/>
    </xf>
    <xf numFmtId="0" fontId="3" fillId="10" borderId="2" xfId="0" applyFont="1" applyFill="1" applyBorder="1" applyAlignment="1">
      <alignment horizontal="left"/>
    </xf>
    <xf numFmtId="165" fontId="3" fillId="5" borderId="2" xfId="0" applyNumberFormat="1" applyFont="1" applyFill="1" applyBorder="1"/>
    <xf numFmtId="1" fontId="3" fillId="13" borderId="5" xfId="0" applyNumberFormat="1" applyFont="1" applyFill="1" applyBorder="1" applyAlignment="1">
      <alignment horizontal="center"/>
    </xf>
    <xf numFmtId="1" fontId="3" fillId="16" borderId="5" xfId="0" applyNumberFormat="1" applyFont="1" applyFill="1" applyBorder="1" applyAlignment="1">
      <alignment horizontal="center"/>
    </xf>
    <xf numFmtId="167" fontId="6" fillId="6" borderId="2" xfId="0" applyNumberFormat="1" applyFont="1" applyFill="1" applyBorder="1" applyAlignment="1">
      <alignment horizontal="right" vertical="top"/>
    </xf>
    <xf numFmtId="0" fontId="3" fillId="14" borderId="7" xfId="0" applyNumberFormat="1" applyFont="1" applyFill="1" applyBorder="1" applyAlignment="1">
      <alignment horizontal="center"/>
    </xf>
    <xf numFmtId="0" fontId="3" fillId="17" borderId="16" xfId="0" applyNumberFormat="1" applyFont="1" applyFill="1" applyBorder="1" applyAlignment="1">
      <alignment horizontal="center"/>
    </xf>
    <xf numFmtId="0" fontId="3" fillId="7" borderId="10" xfId="0" applyNumberFormat="1" applyFont="1" applyFill="1" applyBorder="1" applyAlignment="1">
      <alignment horizontal="center"/>
    </xf>
    <xf numFmtId="0" fontId="3" fillId="15" borderId="10" xfId="0" applyNumberFormat="1" applyFont="1" applyFill="1" applyBorder="1" applyAlignment="1">
      <alignment horizontal="center"/>
    </xf>
    <xf numFmtId="1" fontId="3" fillId="13" borderId="1" xfId="0" applyNumberFormat="1" applyFont="1" applyFill="1" applyBorder="1" applyAlignment="1">
      <alignment horizontal="center"/>
    </xf>
    <xf numFmtId="1" fontId="3" fillId="16" borderId="1" xfId="0" applyNumberFormat="1" applyFont="1" applyFill="1" applyBorder="1" applyAlignment="1">
      <alignment horizontal="center"/>
    </xf>
    <xf numFmtId="0" fontId="3" fillId="14" borderId="2" xfId="0" applyNumberFormat="1" applyFont="1" applyFill="1" applyBorder="1" applyAlignment="1">
      <alignment horizontal="center"/>
    </xf>
    <xf numFmtId="0" fontId="3" fillId="17" borderId="3" xfId="0" applyNumberFormat="1" applyFont="1" applyFill="1" applyBorder="1" applyAlignment="1">
      <alignment horizontal="center"/>
    </xf>
    <xf numFmtId="0" fontId="10" fillId="9" borderId="2" xfId="0" applyFont="1" applyFill="1" applyBorder="1" applyAlignment="1">
      <alignment horizontal="left"/>
    </xf>
    <xf numFmtId="166" fontId="6" fillId="19" borderId="2" xfId="0" applyNumberFormat="1" applyFont="1" applyFill="1" applyBorder="1" applyAlignment="1">
      <alignment horizontal="center"/>
    </xf>
    <xf numFmtId="0" fontId="10" fillId="20" borderId="2" xfId="0" applyFont="1" applyFill="1" applyBorder="1" applyAlignment="1">
      <alignment horizontal="left"/>
    </xf>
    <xf numFmtId="0" fontId="3" fillId="18" borderId="2" xfId="0" applyFont="1" applyFill="1" applyBorder="1" applyAlignment="1">
      <alignment horizontal="left"/>
    </xf>
    <xf numFmtId="0" fontId="3" fillId="5" borderId="15" xfId="0" applyFont="1" applyFill="1" applyBorder="1"/>
    <xf numFmtId="0" fontId="2" fillId="2" borderId="12" xfId="0" applyNumberFormat="1" applyFont="1" applyFill="1" applyBorder="1" applyAlignment="1">
      <alignment horizontal="center"/>
    </xf>
    <xf numFmtId="0" fontId="2" fillId="16" borderId="2" xfId="0" applyFont="1" applyFill="1" applyBorder="1" applyAlignment="1">
      <alignment horizontal="center" vertical="center" wrapText="1"/>
    </xf>
    <xf numFmtId="164" fontId="2" fillId="2" borderId="12" xfId="0" applyNumberFormat="1" applyFont="1" applyFill="1" applyBorder="1" applyAlignment="1">
      <alignment horizontal="right"/>
    </xf>
    <xf numFmtId="164" fontId="2" fillId="16" borderId="12" xfId="0" applyNumberFormat="1" applyFont="1" applyFill="1" applyBorder="1" applyAlignment="1">
      <alignment horizontal="right"/>
    </xf>
    <xf numFmtId="164" fontId="3" fillId="4" borderId="2" xfId="0" applyNumberFormat="1" applyFont="1" applyFill="1" applyBorder="1" applyAlignment="1">
      <alignment horizontal="right"/>
    </xf>
    <xf numFmtId="164" fontId="2" fillId="4" borderId="12" xfId="0" applyNumberFormat="1" applyFont="1" applyFill="1" applyBorder="1" applyAlignment="1">
      <alignment horizontal="right"/>
    </xf>
    <xf numFmtId="164" fontId="2" fillId="0" borderId="1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164" fontId="3" fillId="0" borderId="2" xfId="0" applyNumberFormat="1" applyFont="1" applyFill="1" applyBorder="1" applyAlignment="1">
      <alignment horizontal="right"/>
    </xf>
    <xf numFmtId="164" fontId="2" fillId="0" borderId="12" xfId="0" applyNumberFormat="1" applyFont="1" applyFill="1" applyBorder="1" applyAlignment="1">
      <alignment horizontal="right"/>
    </xf>
    <xf numFmtId="4" fontId="2" fillId="16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wrapText="1"/>
    </xf>
    <xf numFmtId="3" fontId="9" fillId="2" borderId="2" xfId="0" applyNumberFormat="1" applyFont="1" applyFill="1" applyBorder="1" applyAlignment="1">
      <alignment horizontal="center" vertical="top"/>
    </xf>
    <xf numFmtId="164" fontId="9" fillId="2" borderId="2" xfId="0" applyNumberFormat="1" applyFont="1" applyFill="1" applyBorder="1" applyAlignment="1">
      <alignment horizontal="right" vertical="top"/>
    </xf>
    <xf numFmtId="164" fontId="3" fillId="2" borderId="2" xfId="0" applyNumberFormat="1" applyFont="1" applyFill="1" applyBorder="1" applyAlignment="1">
      <alignment horizontal="right"/>
    </xf>
    <xf numFmtId="164" fontId="9" fillId="16" borderId="2" xfId="0" applyNumberFormat="1" applyFont="1" applyFill="1" applyBorder="1" applyAlignment="1">
      <alignment horizontal="right" vertical="top"/>
    </xf>
    <xf numFmtId="164" fontId="3" fillId="2" borderId="2" xfId="0" applyNumberFormat="1" applyFont="1" applyFill="1" applyBorder="1" applyAlignment="1">
      <alignment horizontal="right" vertical="top"/>
    </xf>
    <xf numFmtId="9" fontId="9" fillId="16" borderId="2" xfId="0" applyNumberFormat="1" applyFont="1" applyFill="1" applyBorder="1" applyAlignment="1">
      <alignment horizontal="right" vertical="top"/>
    </xf>
    <xf numFmtId="164" fontId="9" fillId="16" borderId="12" xfId="0" applyNumberFormat="1" applyFont="1" applyFill="1" applyBorder="1" applyAlignment="1">
      <alignment horizontal="right" vertical="top"/>
    </xf>
    <xf numFmtId="164" fontId="11" fillId="16" borderId="12" xfId="0" applyNumberFormat="1" applyFont="1" applyFill="1" applyBorder="1" applyAlignment="1">
      <alignment horizontal="right"/>
    </xf>
    <xf numFmtId="9" fontId="9" fillId="16" borderId="12" xfId="0" applyNumberFormat="1" applyFont="1" applyFill="1" applyBorder="1" applyAlignment="1">
      <alignment horizontal="right" vertical="top"/>
    </xf>
    <xf numFmtId="0" fontId="2" fillId="3" borderId="3" xfId="0" applyFont="1" applyFill="1" applyBorder="1" applyAlignment="1">
      <alignment horizontal="center" vertical="center"/>
    </xf>
    <xf numFmtId="0" fontId="0" fillId="3" borderId="4" xfId="0" applyFill="1" applyBorder="1" applyAlignment="1"/>
    <xf numFmtId="0" fontId="0" fillId="0" borderId="0" xfId="0" applyBorder="1" applyAlignment="1">
      <alignment horizontal="center"/>
    </xf>
    <xf numFmtId="0" fontId="0" fillId="0" borderId="0" xfId="0" applyBorder="1"/>
    <xf numFmtId="3" fontId="13" fillId="2" borderId="2" xfId="0" applyNumberFormat="1" applyFont="1" applyFill="1" applyBorder="1" applyAlignment="1">
      <alignment horizontal="center" vertical="top"/>
    </xf>
    <xf numFmtId="164" fontId="13" fillId="2" borderId="2" xfId="0" applyNumberFormat="1" applyFont="1" applyFill="1" applyBorder="1" applyAlignment="1">
      <alignment horizontal="right" vertical="top"/>
    </xf>
    <xf numFmtId="164" fontId="3" fillId="16" borderId="2" xfId="0" applyNumberFormat="1" applyFont="1" applyFill="1" applyBorder="1" applyAlignment="1">
      <alignment horizontal="right" vertical="top"/>
    </xf>
    <xf numFmtId="164" fontId="13" fillId="16" borderId="2" xfId="0" applyNumberFormat="1" applyFont="1" applyFill="1" applyBorder="1" applyAlignment="1">
      <alignment horizontal="right" vertical="top"/>
    </xf>
    <xf numFmtId="3" fontId="3" fillId="2" borderId="2" xfId="0" applyNumberFormat="1" applyFont="1" applyFill="1" applyBorder="1" applyAlignment="1">
      <alignment horizontal="center" vertical="top"/>
    </xf>
    <xf numFmtId="9" fontId="13" fillId="16" borderId="2" xfId="0" applyNumberFormat="1" applyFont="1" applyFill="1" applyBorder="1" applyAlignment="1">
      <alignment horizontal="right" vertical="top"/>
    </xf>
    <xf numFmtId="167" fontId="3" fillId="11" borderId="2" xfId="0" applyNumberFormat="1" applyFont="1" applyFill="1" applyBorder="1" applyAlignment="1">
      <alignment horizontal="right"/>
    </xf>
    <xf numFmtId="164" fontId="3" fillId="12" borderId="2" xfId="0" applyNumberFormat="1" applyFont="1" applyFill="1" applyBorder="1" applyAlignment="1">
      <alignment horizontal="right" vertical="center"/>
    </xf>
    <xf numFmtId="167" fontId="3" fillId="6" borderId="2" xfId="0" applyNumberFormat="1" applyFont="1" applyFill="1" applyBorder="1" applyAlignment="1">
      <alignment horizontal="right" vertical="top"/>
    </xf>
    <xf numFmtId="0" fontId="12" fillId="0" borderId="0" xfId="0" applyFont="1"/>
    <xf numFmtId="0" fontId="3" fillId="10" borderId="2" xfId="0" applyFont="1" applyFill="1" applyBorder="1" applyAlignment="1">
      <alignment wrapText="1"/>
    </xf>
    <xf numFmtId="0" fontId="3" fillId="18" borderId="2" xfId="0" applyFont="1" applyFill="1" applyBorder="1" applyAlignment="1">
      <alignment wrapText="1"/>
    </xf>
    <xf numFmtId="0" fontId="3" fillId="24" borderId="2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horizontal="right"/>
    </xf>
    <xf numFmtId="3" fontId="9" fillId="0" borderId="2" xfId="0" applyNumberFormat="1" applyFont="1" applyFill="1" applyBorder="1" applyAlignment="1">
      <alignment horizontal="center" vertical="top"/>
    </xf>
    <xf numFmtId="164" fontId="9" fillId="0" borderId="2" xfId="0" applyNumberFormat="1" applyFont="1" applyFill="1" applyBorder="1" applyAlignment="1">
      <alignment horizontal="right" vertical="top"/>
    </xf>
    <xf numFmtId="164" fontId="6" fillId="0" borderId="2" xfId="0" applyNumberFormat="1" applyFont="1" applyFill="1" applyBorder="1" applyAlignment="1">
      <alignment horizontal="right" vertical="top"/>
    </xf>
    <xf numFmtId="3" fontId="6" fillId="0" borderId="2" xfId="0" applyNumberFormat="1" applyFont="1" applyFill="1" applyBorder="1" applyAlignment="1">
      <alignment horizontal="center" vertical="top"/>
    </xf>
    <xf numFmtId="164" fontId="3" fillId="0" borderId="2" xfId="0" applyNumberFormat="1" applyFont="1" applyFill="1" applyBorder="1" applyAlignment="1">
      <alignment horizontal="right" vertical="top"/>
    </xf>
    <xf numFmtId="9" fontId="9" fillId="0" borderId="2" xfId="0" applyNumberFormat="1" applyFont="1" applyFill="1" applyBorder="1" applyAlignment="1">
      <alignment horizontal="right" vertical="top"/>
    </xf>
    <xf numFmtId="167" fontId="6" fillId="0" borderId="2" xfId="0" applyNumberFormat="1" applyFont="1" applyFill="1" applyBorder="1" applyAlignment="1">
      <alignment horizontal="right"/>
    </xf>
    <xf numFmtId="165" fontId="3" fillId="0" borderId="2" xfId="0" applyNumberFormat="1" applyFont="1" applyFill="1" applyBorder="1"/>
    <xf numFmtId="1" fontId="3" fillId="0" borderId="1" xfId="0" applyNumberFormat="1" applyFont="1" applyFill="1" applyBorder="1" applyAlignment="1">
      <alignment horizontal="center"/>
    </xf>
    <xf numFmtId="164" fontId="7" fillId="0" borderId="2" xfId="0" applyNumberFormat="1" applyFont="1" applyFill="1" applyBorder="1" applyAlignment="1">
      <alignment horizontal="right" vertical="center"/>
    </xf>
    <xf numFmtId="167" fontId="6" fillId="0" borderId="2" xfId="0" applyNumberFormat="1" applyFont="1" applyFill="1" applyBorder="1" applyAlignment="1">
      <alignment horizontal="right" vertical="top"/>
    </xf>
    <xf numFmtId="0" fontId="3" fillId="0" borderId="2" xfId="0" applyNumberFormat="1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3" fillId="0" borderId="10" xfId="0" applyNumberFormat="1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 wrapText="1"/>
    </xf>
    <xf numFmtId="166" fontId="6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18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left"/>
    </xf>
    <xf numFmtId="166" fontId="6" fillId="22" borderId="2" xfId="0" applyNumberFormat="1" applyFont="1" applyFill="1" applyBorder="1" applyAlignment="1">
      <alignment horizontal="center"/>
    </xf>
    <xf numFmtId="0" fontId="10" fillId="23" borderId="2" xfId="0" applyFont="1" applyFill="1" applyBorder="1" applyAlignment="1">
      <alignment horizontal="left"/>
    </xf>
    <xf numFmtId="0" fontId="3" fillId="24" borderId="2" xfId="0" applyFont="1" applyFill="1" applyBorder="1" applyAlignment="1">
      <alignment horizontal="center" wrapText="1"/>
    </xf>
    <xf numFmtId="0" fontId="3" fillId="24" borderId="2" xfId="0" applyFont="1" applyFill="1" applyBorder="1" applyAlignment="1">
      <alignment horizontal="left"/>
    </xf>
    <xf numFmtId="0" fontId="3" fillId="24" borderId="2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 wrapText="1"/>
    </xf>
    <xf numFmtId="164" fontId="2" fillId="4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Fill="1" applyBorder="1" applyAlignment="1"/>
    <xf numFmtId="4" fontId="0" fillId="0" borderId="0" xfId="0" applyNumberFormat="1" applyBorder="1"/>
    <xf numFmtId="0" fontId="0" fillId="0" borderId="0" xfId="0" applyFill="1" applyBorder="1"/>
    <xf numFmtId="0" fontId="0" fillId="21" borderId="0" xfId="0" applyFill="1" applyBorder="1"/>
    <xf numFmtId="0" fontId="0" fillId="0" borderId="0" xfId="0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168" fontId="6" fillId="6" borderId="2" xfId="0" applyNumberFormat="1" applyFont="1" applyFill="1" applyBorder="1" applyAlignment="1">
      <alignment horizontal="right" vertical="top"/>
    </xf>
    <xf numFmtId="0" fontId="0" fillId="0" borderId="18" xfId="0" applyBorder="1"/>
    <xf numFmtId="164" fontId="9" fillId="25" borderId="2" xfId="0" applyNumberFormat="1" applyFont="1" applyFill="1" applyBorder="1" applyAlignment="1">
      <alignment horizontal="right" vertical="top"/>
    </xf>
    <xf numFmtId="4" fontId="0" fillId="0" borderId="0" xfId="0" applyNumberFormat="1" applyFill="1" applyBorder="1"/>
    <xf numFmtId="4" fontId="2" fillId="0" borderId="2" xfId="0" applyNumberFormat="1" applyFont="1" applyFill="1" applyBorder="1" applyAlignment="1">
      <alignment horizontal="center" vertical="center" wrapText="1"/>
    </xf>
    <xf numFmtId="164" fontId="13" fillId="0" borderId="2" xfId="0" applyNumberFormat="1" applyFont="1" applyFill="1" applyBorder="1" applyAlignment="1">
      <alignment horizontal="right" vertical="top"/>
    </xf>
    <xf numFmtId="164" fontId="11" fillId="0" borderId="12" xfId="0" applyNumberFormat="1" applyFont="1" applyFill="1" applyBorder="1" applyAlignment="1">
      <alignment horizontal="right"/>
    </xf>
    <xf numFmtId="4" fontId="0" fillId="0" borderId="0" xfId="0" applyNumberFormat="1" applyFill="1"/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3" fontId="2" fillId="5" borderId="6" xfId="0" applyNumberFormat="1" applyFont="1" applyFill="1" applyBorder="1" applyAlignment="1">
      <alignment horizontal="center" wrapText="1"/>
    </xf>
    <xf numFmtId="3" fontId="0" fillId="5" borderId="7" xfId="0" applyNumberFormat="1" applyFill="1" applyBorder="1" applyAlignment="1">
      <alignment horizontal="center" wrapText="1"/>
    </xf>
    <xf numFmtId="0" fontId="2" fillId="5" borderId="6" xfId="0" applyFont="1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wrapText="1"/>
    </xf>
    <xf numFmtId="0" fontId="5" fillId="5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7"/>
  <sheetViews>
    <sheetView showGridLines="0" tabSelected="1" topLeftCell="A3" zoomScaleNormal="100" workbookViewId="0">
      <selection activeCell="A3" sqref="A3"/>
    </sheetView>
  </sheetViews>
  <sheetFormatPr defaultRowHeight="14.25" x14ac:dyDescent="0.2"/>
  <cols>
    <col min="1" max="1" width="12.7109375" style="9" customWidth="1"/>
    <col min="2" max="2" width="14.28515625" style="8" customWidth="1"/>
    <col min="3" max="3" width="5.28515625" style="9" customWidth="1"/>
    <col min="4" max="4" width="22" style="8" customWidth="1"/>
    <col min="5" max="5" width="12.28515625" style="8" customWidth="1"/>
    <col min="6" max="6" width="10.28515625" style="56" customWidth="1"/>
    <col min="7" max="8" width="11.5703125" style="56" customWidth="1"/>
    <col min="9" max="9" width="12.7109375" style="56" customWidth="1"/>
    <col min="10" max="10" width="4" style="160" customWidth="1"/>
    <col min="11" max="16" width="10.7109375" style="8" customWidth="1"/>
    <col min="17" max="17" width="13" style="4" customWidth="1"/>
    <col min="18" max="18" width="10.42578125" style="5" customWidth="1"/>
    <col min="19" max="19" width="5" style="5" customWidth="1"/>
    <col min="20" max="20" width="9.140625" style="16" hidden="1" customWidth="1"/>
    <col min="21" max="21" width="10.140625" style="21" hidden="1" customWidth="1"/>
    <col min="22" max="22" width="0" hidden="1" customWidth="1"/>
    <col min="23" max="23" width="10.85546875" style="34" hidden="1" customWidth="1"/>
    <col min="24" max="24" width="10.140625" style="18" hidden="1" customWidth="1"/>
    <col min="25" max="25" width="11.140625" style="18" hidden="1" customWidth="1"/>
    <col min="26" max="26" width="10.85546875" style="18" hidden="1" customWidth="1"/>
    <col min="27" max="28" width="9.5703125" style="13" hidden="1" customWidth="1"/>
    <col min="29" max="29" width="7.85546875" style="13" hidden="1" customWidth="1"/>
    <col min="30" max="30" width="6.5703125" style="13" hidden="1" customWidth="1"/>
  </cols>
  <sheetData>
    <row r="1" spans="1:32" s="8" customFormat="1" ht="15" thickBot="1" x14ac:dyDescent="0.25">
      <c r="A1" s="100"/>
      <c r="B1" s="100"/>
      <c r="C1" s="100"/>
      <c r="D1" s="101"/>
      <c r="E1" s="101"/>
      <c r="F1" s="148"/>
      <c r="G1" s="148"/>
      <c r="H1" s="148"/>
      <c r="I1" s="148"/>
      <c r="J1" s="156"/>
      <c r="K1" s="149"/>
      <c r="L1" s="149"/>
      <c r="M1" s="149"/>
      <c r="N1" s="150"/>
      <c r="O1" s="149"/>
      <c r="P1" s="149"/>
      <c r="Q1" s="4"/>
      <c r="R1" s="151"/>
      <c r="S1" s="5"/>
      <c r="T1" s="16"/>
      <c r="U1" s="49"/>
      <c r="W1" s="34"/>
      <c r="X1" s="50"/>
      <c r="Y1" s="18"/>
      <c r="Z1" s="47"/>
      <c r="AA1" s="13"/>
      <c r="AB1" s="48"/>
      <c r="AC1" s="13"/>
      <c r="AD1" s="48"/>
    </row>
    <row r="2" spans="1:32" ht="18" customHeight="1" thickTop="1" x14ac:dyDescent="0.25">
      <c r="A2" s="98" t="s">
        <v>55</v>
      </c>
      <c r="B2" s="99"/>
      <c r="C2" s="147"/>
      <c r="D2" s="101"/>
      <c r="E2" s="144" t="s">
        <v>102</v>
      </c>
      <c r="F2" s="145"/>
      <c r="G2" s="145"/>
      <c r="H2" s="145"/>
      <c r="I2" s="145"/>
      <c r="J2" s="152"/>
      <c r="K2" s="144" t="s">
        <v>114</v>
      </c>
      <c r="L2" s="145"/>
      <c r="M2" s="145"/>
      <c r="N2" s="145"/>
      <c r="O2" s="145"/>
      <c r="P2" s="146"/>
      <c r="Q2" s="142" t="s">
        <v>62</v>
      </c>
      <c r="R2" s="143"/>
      <c r="S2" s="83"/>
      <c r="T2" s="165" t="s">
        <v>78</v>
      </c>
      <c r="U2" s="163" t="s">
        <v>80</v>
      </c>
      <c r="V2" s="167" t="s">
        <v>79</v>
      </c>
      <c r="W2" s="161" t="s">
        <v>76</v>
      </c>
      <c r="X2" s="161"/>
      <c r="Y2" s="161"/>
      <c r="Z2" s="161"/>
      <c r="AA2" s="161"/>
      <c r="AB2" s="161"/>
      <c r="AC2" s="161"/>
      <c r="AD2" s="162"/>
    </row>
    <row r="3" spans="1:32" s="2" customFormat="1" ht="42" customHeight="1" x14ac:dyDescent="0.25">
      <c r="A3" s="11" t="s">
        <v>71</v>
      </c>
      <c r="B3" s="10" t="s">
        <v>72</v>
      </c>
      <c r="C3" s="11" t="s">
        <v>73</v>
      </c>
      <c r="D3" s="3" t="s">
        <v>61</v>
      </c>
      <c r="E3" s="52" t="s">
        <v>96</v>
      </c>
      <c r="F3" s="57" t="s">
        <v>100</v>
      </c>
      <c r="G3" s="57" t="s">
        <v>94</v>
      </c>
      <c r="H3" s="87" t="s">
        <v>93</v>
      </c>
      <c r="I3" s="87" t="s">
        <v>97</v>
      </c>
      <c r="J3" s="157"/>
      <c r="K3" s="45" t="s">
        <v>95</v>
      </c>
      <c r="L3" s="45" t="s">
        <v>99</v>
      </c>
      <c r="M3" s="45" t="s">
        <v>98</v>
      </c>
      <c r="N3" s="78" t="s">
        <v>115</v>
      </c>
      <c r="O3" s="78" t="s">
        <v>101</v>
      </c>
      <c r="P3" s="78" t="s">
        <v>116</v>
      </c>
      <c r="Q3" s="6" t="s">
        <v>104</v>
      </c>
      <c r="R3" s="7" t="s">
        <v>105</v>
      </c>
      <c r="S3" s="84"/>
      <c r="T3" s="166"/>
      <c r="U3" s="164"/>
      <c r="V3" s="168"/>
      <c r="W3" s="35" t="s">
        <v>87</v>
      </c>
      <c r="X3" s="37" t="s">
        <v>89</v>
      </c>
      <c r="Y3" s="26" t="s">
        <v>82</v>
      </c>
      <c r="Z3" s="29" t="s">
        <v>81</v>
      </c>
      <c r="AA3" s="31" t="s">
        <v>83</v>
      </c>
      <c r="AB3" s="43" t="s">
        <v>84</v>
      </c>
      <c r="AC3" s="39" t="s">
        <v>85</v>
      </c>
      <c r="AD3" s="41" t="s">
        <v>86</v>
      </c>
    </row>
    <row r="4" spans="1:32" ht="18" customHeight="1" x14ac:dyDescent="0.2">
      <c r="A4" s="58" t="s">
        <v>70</v>
      </c>
      <c r="B4" s="59" t="s">
        <v>69</v>
      </c>
      <c r="C4" s="130">
        <v>1</v>
      </c>
      <c r="D4" s="112" t="s">
        <v>6</v>
      </c>
      <c r="E4" s="89">
        <v>27</v>
      </c>
      <c r="F4" s="90">
        <v>5590</v>
      </c>
      <c r="G4" s="91">
        <f>F4/E4</f>
        <v>207.03703703703704</v>
      </c>
      <c r="H4" s="55">
        <v>6075</v>
      </c>
      <c r="I4" s="92">
        <f>H4/E4</f>
        <v>225</v>
      </c>
      <c r="J4" s="117"/>
      <c r="K4" s="53">
        <v>27</v>
      </c>
      <c r="L4" s="90">
        <v>5175</v>
      </c>
      <c r="M4" s="93">
        <f>L4/K4</f>
        <v>191.66666666666666</v>
      </c>
      <c r="N4" s="155">
        <v>200</v>
      </c>
      <c r="O4" s="92">
        <f>N4/K4</f>
        <v>7.4074074074074074</v>
      </c>
      <c r="P4" s="94">
        <f>N4/L4</f>
        <v>3.864734299516908E-2</v>
      </c>
      <c r="Q4" s="81">
        <f>MAX(L4,H4)</f>
        <v>6075</v>
      </c>
      <c r="R4" s="81">
        <f>SUM(Q4/K4)</f>
        <v>225</v>
      </c>
      <c r="S4" s="85"/>
      <c r="T4" s="19">
        <v>1000</v>
      </c>
      <c r="U4" s="46">
        <v>20</v>
      </c>
      <c r="V4" s="60">
        <f t="shared" ref="V4:V43" si="0">SUM(U4/T4)</f>
        <v>0.02</v>
      </c>
      <c r="W4" s="61">
        <v>1</v>
      </c>
      <c r="X4" s="62"/>
      <c r="Y4" s="27">
        <v>1000</v>
      </c>
      <c r="Z4" s="63">
        <v>20</v>
      </c>
      <c r="AA4" s="64" t="s">
        <v>77</v>
      </c>
      <c r="AB4" s="65"/>
      <c r="AC4" s="66"/>
      <c r="AD4" s="67"/>
    </row>
    <row r="5" spans="1:32" ht="18" customHeight="1" x14ac:dyDescent="0.2">
      <c r="A5" s="58" t="s">
        <v>70</v>
      </c>
      <c r="B5" s="59" t="s">
        <v>69</v>
      </c>
      <c r="C5" s="130">
        <v>1</v>
      </c>
      <c r="D5" s="112" t="s">
        <v>27</v>
      </c>
      <c r="E5" s="89">
        <v>14</v>
      </c>
      <c r="F5" s="90">
        <v>3800</v>
      </c>
      <c r="G5" s="91">
        <f>F5/E5</f>
        <v>271.42857142857144</v>
      </c>
      <c r="H5" s="55">
        <v>4117</v>
      </c>
      <c r="I5" s="92">
        <f>H5/E5</f>
        <v>294.07142857142856</v>
      </c>
      <c r="J5" s="117"/>
      <c r="K5" s="53">
        <v>16</v>
      </c>
      <c r="L5" s="90">
        <v>2100</v>
      </c>
      <c r="M5" s="93">
        <f>L5/K5</f>
        <v>131.25</v>
      </c>
      <c r="N5" s="155">
        <v>0</v>
      </c>
      <c r="O5" s="92">
        <f>N5/K5</f>
        <v>0</v>
      </c>
      <c r="P5" s="94">
        <f>N5/L5</f>
        <v>0</v>
      </c>
      <c r="Q5" s="81">
        <f>MAX(L5,H5)</f>
        <v>4117</v>
      </c>
      <c r="R5" s="81">
        <f>SUM(Q5/K5)</f>
        <v>257.3125</v>
      </c>
      <c r="S5" s="85"/>
      <c r="T5" s="20">
        <v>600</v>
      </c>
      <c r="U5" s="46">
        <v>12</v>
      </c>
      <c r="V5" s="60">
        <f t="shared" si="0"/>
        <v>0.02</v>
      </c>
      <c r="W5" s="68">
        <v>2</v>
      </c>
      <c r="X5" s="69"/>
      <c r="Y5" s="27">
        <v>600</v>
      </c>
      <c r="Z5" s="63">
        <v>12</v>
      </c>
      <c r="AA5" s="70"/>
      <c r="AB5" s="71"/>
      <c r="AC5" s="66">
        <v>6</v>
      </c>
      <c r="AD5" s="67"/>
      <c r="AF5" s="8"/>
    </row>
    <row r="6" spans="1:32" ht="18" customHeight="1" x14ac:dyDescent="0.2">
      <c r="A6" s="58" t="s">
        <v>70</v>
      </c>
      <c r="B6" s="59" t="s">
        <v>69</v>
      </c>
      <c r="C6" s="130">
        <v>1</v>
      </c>
      <c r="D6" s="112" t="s">
        <v>7</v>
      </c>
      <c r="E6" s="89">
        <v>28</v>
      </c>
      <c r="F6" s="90">
        <v>3500</v>
      </c>
      <c r="G6" s="91">
        <f>F6/E6</f>
        <v>125</v>
      </c>
      <c r="H6" s="55">
        <v>5920</v>
      </c>
      <c r="I6" s="92">
        <f>H6/E6</f>
        <v>211.42857142857142</v>
      </c>
      <c r="J6" s="117"/>
      <c r="K6" s="53">
        <v>29</v>
      </c>
      <c r="L6" s="90">
        <v>5000</v>
      </c>
      <c r="M6" s="93">
        <f>L6/K6</f>
        <v>172.41379310344828</v>
      </c>
      <c r="N6" s="155">
        <v>450</v>
      </c>
      <c r="O6" s="92">
        <f>N6/K6</f>
        <v>15.517241379310345</v>
      </c>
      <c r="P6" s="94">
        <f>N6/L6</f>
        <v>0.09</v>
      </c>
      <c r="Q6" s="81">
        <f>MAX(L6,H6)</f>
        <v>5920</v>
      </c>
      <c r="R6" s="81">
        <f>SUM(Q6/K6)</f>
        <v>204.13793103448276</v>
      </c>
      <c r="S6" s="85"/>
      <c r="T6" s="20">
        <v>1000</v>
      </c>
      <c r="U6" s="46">
        <v>49.5</v>
      </c>
      <c r="V6" s="60">
        <f t="shared" si="0"/>
        <v>4.9500000000000002E-2</v>
      </c>
      <c r="W6" s="68"/>
      <c r="X6" s="69"/>
      <c r="Y6" s="27">
        <v>1000</v>
      </c>
      <c r="Z6" s="63">
        <v>49.5</v>
      </c>
      <c r="AA6" s="70">
        <v>1</v>
      </c>
      <c r="AB6" s="71"/>
      <c r="AC6" s="66">
        <v>5</v>
      </c>
      <c r="AD6" s="67"/>
    </row>
    <row r="7" spans="1:32" ht="18" customHeight="1" x14ac:dyDescent="0.2">
      <c r="A7" s="58" t="s">
        <v>70</v>
      </c>
      <c r="B7" s="59" t="s">
        <v>69</v>
      </c>
      <c r="C7" s="130">
        <v>1</v>
      </c>
      <c r="D7" s="112" t="s">
        <v>1</v>
      </c>
      <c r="E7" s="89">
        <v>24</v>
      </c>
      <c r="F7" s="90">
        <v>5240</v>
      </c>
      <c r="G7" s="91">
        <f>F7/E7</f>
        <v>218.33333333333334</v>
      </c>
      <c r="H7" s="55">
        <v>7232</v>
      </c>
      <c r="I7" s="92">
        <f>H7/E7</f>
        <v>301.33333333333331</v>
      </c>
      <c r="J7" s="117"/>
      <c r="K7" s="53">
        <v>23</v>
      </c>
      <c r="L7" s="90">
        <v>5400</v>
      </c>
      <c r="M7" s="93">
        <f>L7/K7</f>
        <v>234.78260869565219</v>
      </c>
      <c r="N7" s="155">
        <v>496</v>
      </c>
      <c r="O7" s="92">
        <f>N7/K7</f>
        <v>21.565217391304348</v>
      </c>
      <c r="P7" s="94">
        <f>N7/L7</f>
        <v>9.1851851851851851E-2</v>
      </c>
      <c r="Q7" s="81">
        <f>MAX(L7,H7)</f>
        <v>7232</v>
      </c>
      <c r="R7" s="81">
        <f>SUM(Q7/K7)</f>
        <v>314.43478260869563</v>
      </c>
      <c r="S7" s="85"/>
      <c r="T7" s="20">
        <v>1500</v>
      </c>
      <c r="U7" s="46">
        <v>53</v>
      </c>
      <c r="V7" s="60">
        <f t="shared" si="0"/>
        <v>3.5333333333333335E-2</v>
      </c>
      <c r="W7" s="68">
        <v>1</v>
      </c>
      <c r="X7" s="69"/>
      <c r="Y7" s="27">
        <v>1500</v>
      </c>
      <c r="Z7" s="63">
        <v>53</v>
      </c>
      <c r="AA7" s="70"/>
      <c r="AB7" s="71"/>
      <c r="AC7" s="66">
        <v>1</v>
      </c>
      <c r="AD7" s="67"/>
    </row>
    <row r="8" spans="1:32" s="25" customFormat="1" ht="18" customHeight="1" x14ac:dyDescent="0.2">
      <c r="A8" s="131"/>
      <c r="B8" s="132"/>
      <c r="C8" s="133"/>
      <c r="D8" s="88"/>
      <c r="E8" s="116"/>
      <c r="F8" s="117"/>
      <c r="G8" s="85"/>
      <c r="H8" s="118"/>
      <c r="I8" s="117"/>
      <c r="J8" s="117"/>
      <c r="K8" s="119"/>
      <c r="L8" s="117"/>
      <c r="M8" s="120"/>
      <c r="N8" s="117"/>
      <c r="O8" s="117"/>
      <c r="P8" s="121"/>
      <c r="Q8" s="85"/>
      <c r="R8" s="85"/>
      <c r="S8" s="85"/>
      <c r="T8" s="115"/>
      <c r="U8" s="122"/>
      <c r="V8" s="123"/>
      <c r="W8" s="124"/>
      <c r="X8" s="124"/>
      <c r="Y8" s="125"/>
      <c r="Z8" s="126"/>
      <c r="AA8" s="127"/>
      <c r="AB8" s="128"/>
      <c r="AC8" s="129"/>
      <c r="AD8" s="129"/>
    </row>
    <row r="9" spans="1:32" ht="18" customHeight="1" x14ac:dyDescent="0.2">
      <c r="A9" s="73" t="s">
        <v>70</v>
      </c>
      <c r="B9" s="74" t="s">
        <v>90</v>
      </c>
      <c r="C9" s="134">
        <v>2</v>
      </c>
      <c r="D9" s="113" t="s">
        <v>45</v>
      </c>
      <c r="E9" s="89">
        <v>24</v>
      </c>
      <c r="F9" s="90">
        <v>2800</v>
      </c>
      <c r="G9" s="91">
        <f>F9/E9</f>
        <v>116.66666666666667</v>
      </c>
      <c r="H9" s="55">
        <v>1680</v>
      </c>
      <c r="I9" s="92">
        <f>H9/E9</f>
        <v>70</v>
      </c>
      <c r="J9" s="117"/>
      <c r="K9" s="53">
        <v>24</v>
      </c>
      <c r="L9" s="90">
        <v>2200</v>
      </c>
      <c r="M9" s="93">
        <f>L9/K9</f>
        <v>91.666666666666671</v>
      </c>
      <c r="N9" s="155">
        <v>250</v>
      </c>
      <c r="O9" s="92">
        <f>N9/K9</f>
        <v>10.416666666666666</v>
      </c>
      <c r="P9" s="94">
        <f>N9/L9</f>
        <v>0.11363636363636363</v>
      </c>
      <c r="Q9" s="81">
        <f>MAX(L9,H9)</f>
        <v>2200</v>
      </c>
      <c r="R9" s="81">
        <f>SUM(Q9/K9)</f>
        <v>91.666666666666671</v>
      </c>
      <c r="S9" s="85"/>
      <c r="T9" s="20">
        <v>3500</v>
      </c>
      <c r="U9" s="46">
        <v>1180</v>
      </c>
      <c r="V9" s="60">
        <f t="shared" si="0"/>
        <v>0.33714285714285713</v>
      </c>
      <c r="W9" s="68">
        <v>5</v>
      </c>
      <c r="X9" s="69">
        <v>1</v>
      </c>
      <c r="Y9" s="27">
        <v>3500</v>
      </c>
      <c r="Z9" s="63">
        <v>1180</v>
      </c>
      <c r="AA9" s="70">
        <v>1</v>
      </c>
      <c r="AB9" s="71"/>
      <c r="AC9" s="66">
        <v>1</v>
      </c>
      <c r="AD9" s="67"/>
    </row>
    <row r="10" spans="1:32" ht="18" customHeight="1" x14ac:dyDescent="0.2">
      <c r="A10" s="73" t="s">
        <v>70</v>
      </c>
      <c r="B10" s="74" t="s">
        <v>90</v>
      </c>
      <c r="C10" s="134">
        <v>2</v>
      </c>
      <c r="D10" s="113" t="s">
        <v>15</v>
      </c>
      <c r="E10" s="89">
        <v>52</v>
      </c>
      <c r="F10" s="90">
        <v>12750</v>
      </c>
      <c r="G10" s="91">
        <f>F10/E10</f>
        <v>245.19230769230768</v>
      </c>
      <c r="H10" s="55">
        <v>6707</v>
      </c>
      <c r="I10" s="92">
        <f>H10/E10</f>
        <v>128.98076923076923</v>
      </c>
      <c r="J10" s="117"/>
      <c r="K10" s="53">
        <v>53</v>
      </c>
      <c r="L10" s="90">
        <v>5825</v>
      </c>
      <c r="M10" s="93">
        <f>L10/K10</f>
        <v>109.90566037735849</v>
      </c>
      <c r="N10" s="155">
        <v>0</v>
      </c>
      <c r="O10" s="92">
        <f>N10/K10</f>
        <v>0</v>
      </c>
      <c r="P10" s="94">
        <f>N10/L10</f>
        <v>0</v>
      </c>
      <c r="Q10" s="81">
        <f>MAX(L10,H10)</f>
        <v>6707</v>
      </c>
      <c r="R10" s="81">
        <f>SUM(Q10/K10)</f>
        <v>126.54716981132076</v>
      </c>
      <c r="S10" s="85"/>
      <c r="T10" s="20">
        <v>3000</v>
      </c>
      <c r="U10" s="46">
        <v>48</v>
      </c>
      <c r="V10" s="60">
        <f t="shared" si="0"/>
        <v>1.6E-2</v>
      </c>
      <c r="W10" s="68">
        <v>1</v>
      </c>
      <c r="X10" s="69">
        <v>1</v>
      </c>
      <c r="Y10" s="27">
        <v>3000</v>
      </c>
      <c r="Z10" s="63">
        <v>48</v>
      </c>
      <c r="AA10" s="70"/>
      <c r="AB10" s="71">
        <v>1</v>
      </c>
      <c r="AC10" s="66"/>
      <c r="AD10" s="67"/>
    </row>
    <row r="11" spans="1:32" ht="18" customHeight="1" x14ac:dyDescent="0.2">
      <c r="A11" s="73" t="s">
        <v>70</v>
      </c>
      <c r="B11" s="74" t="s">
        <v>90</v>
      </c>
      <c r="C11" s="134">
        <v>2</v>
      </c>
      <c r="D11" s="113" t="s">
        <v>24</v>
      </c>
      <c r="E11" s="89">
        <v>98</v>
      </c>
      <c r="F11" s="90">
        <v>31060</v>
      </c>
      <c r="G11" s="91">
        <f>F11/E11</f>
        <v>316.9387755102041</v>
      </c>
      <c r="H11" s="55">
        <v>40514.97</v>
      </c>
      <c r="I11" s="92">
        <f>H11/E11</f>
        <v>413.4180612244898</v>
      </c>
      <c r="J11" s="117"/>
      <c r="K11" s="53">
        <v>92</v>
      </c>
      <c r="L11" s="90">
        <v>32965</v>
      </c>
      <c r="M11" s="93">
        <f>L11/K11</f>
        <v>358.31521739130437</v>
      </c>
      <c r="N11" s="155">
        <v>1988</v>
      </c>
      <c r="O11" s="92">
        <f>N11/K11</f>
        <v>21.608695652173914</v>
      </c>
      <c r="P11" s="94">
        <f>N11/L11</f>
        <v>6.0306385560442891E-2</v>
      </c>
      <c r="Q11" s="81">
        <f>MAX(L11,H11)</f>
        <v>40514.97</v>
      </c>
      <c r="R11" s="81">
        <f>SUM(Q11/K11)</f>
        <v>440.38010869565221</v>
      </c>
      <c r="S11" s="85"/>
      <c r="T11" s="20">
        <v>750</v>
      </c>
      <c r="U11" s="46">
        <v>14</v>
      </c>
      <c r="V11" s="60">
        <f t="shared" si="0"/>
        <v>1.8666666666666668E-2</v>
      </c>
      <c r="W11" s="68">
        <v>3</v>
      </c>
      <c r="X11" s="69">
        <v>1</v>
      </c>
      <c r="Y11" s="27">
        <v>750</v>
      </c>
      <c r="Z11" s="63">
        <v>14</v>
      </c>
      <c r="AA11" s="70"/>
      <c r="AB11" s="71">
        <v>1</v>
      </c>
      <c r="AC11" s="66"/>
      <c r="AD11" s="67"/>
    </row>
    <row r="12" spans="1:32" ht="18" customHeight="1" x14ac:dyDescent="0.2">
      <c r="A12" s="73" t="s">
        <v>70</v>
      </c>
      <c r="B12" s="74" t="s">
        <v>90</v>
      </c>
      <c r="C12" s="134">
        <v>2</v>
      </c>
      <c r="D12" s="113" t="s">
        <v>52</v>
      </c>
      <c r="E12" s="89">
        <v>13</v>
      </c>
      <c r="F12" s="90">
        <v>507</v>
      </c>
      <c r="G12" s="91">
        <f>F12/E12</f>
        <v>39</v>
      </c>
      <c r="H12" s="55">
        <v>990</v>
      </c>
      <c r="I12" s="92">
        <f>H12/E12</f>
        <v>76.15384615384616</v>
      </c>
      <c r="J12" s="117"/>
      <c r="K12" s="53">
        <v>13</v>
      </c>
      <c r="L12" s="90">
        <v>1405</v>
      </c>
      <c r="M12" s="93">
        <f>L12/K12</f>
        <v>108.07692307692308</v>
      </c>
      <c r="N12" s="155">
        <v>0</v>
      </c>
      <c r="O12" s="92">
        <f>N12/K12</f>
        <v>0</v>
      </c>
      <c r="P12" s="94">
        <f>N12/L12</f>
        <v>0</v>
      </c>
      <c r="Q12" s="81">
        <f>MAX(L12,H12)</f>
        <v>1405</v>
      </c>
      <c r="R12" s="81">
        <f>SUM(Q12/K12)</f>
        <v>108.07692307692308</v>
      </c>
      <c r="S12" s="85"/>
      <c r="T12" s="20">
        <v>20</v>
      </c>
      <c r="U12" s="46">
        <v>20</v>
      </c>
      <c r="V12" s="60">
        <f t="shared" si="0"/>
        <v>1</v>
      </c>
      <c r="W12" s="68"/>
      <c r="X12" s="69"/>
      <c r="Y12" s="27">
        <v>0</v>
      </c>
      <c r="Z12" s="63">
        <v>20</v>
      </c>
      <c r="AA12" s="70"/>
      <c r="AB12" s="71"/>
      <c r="AC12" s="66"/>
      <c r="AD12" s="67"/>
    </row>
    <row r="13" spans="1:32" s="25" customFormat="1" ht="18" customHeight="1" x14ac:dyDescent="0.2">
      <c r="A13" s="131"/>
      <c r="B13" s="135"/>
      <c r="C13" s="133"/>
      <c r="D13" s="88"/>
      <c r="E13" s="116"/>
      <c r="F13" s="117"/>
      <c r="G13" s="85"/>
      <c r="H13" s="118"/>
      <c r="I13" s="117"/>
      <c r="J13" s="117"/>
      <c r="K13" s="119"/>
      <c r="L13" s="117"/>
      <c r="M13" s="120"/>
      <c r="N13" s="117"/>
      <c r="O13" s="117"/>
      <c r="P13" s="121"/>
      <c r="Q13" s="85"/>
      <c r="R13" s="85"/>
      <c r="S13" s="85"/>
      <c r="T13" s="115"/>
      <c r="U13" s="122"/>
      <c r="V13" s="123"/>
      <c r="W13" s="124"/>
      <c r="X13" s="124"/>
      <c r="Y13" s="125"/>
      <c r="Z13" s="126"/>
      <c r="AA13" s="127"/>
      <c r="AB13" s="128"/>
      <c r="AC13" s="129"/>
      <c r="AD13" s="129"/>
    </row>
    <row r="14" spans="1:32" ht="18" customHeight="1" x14ac:dyDescent="0.2">
      <c r="A14" s="136" t="s">
        <v>70</v>
      </c>
      <c r="B14" s="137" t="s">
        <v>68</v>
      </c>
      <c r="C14" s="138">
        <v>3</v>
      </c>
      <c r="D14" s="114" t="s">
        <v>57</v>
      </c>
      <c r="E14" s="89">
        <v>20</v>
      </c>
      <c r="F14" s="90">
        <v>0</v>
      </c>
      <c r="G14" s="91">
        <f>F14/E14</f>
        <v>0</v>
      </c>
      <c r="H14" s="55">
        <v>60</v>
      </c>
      <c r="I14" s="92">
        <f>H14/E14</f>
        <v>3</v>
      </c>
      <c r="J14" s="117"/>
      <c r="K14" s="53">
        <v>20</v>
      </c>
      <c r="L14" s="90">
        <v>100</v>
      </c>
      <c r="M14" s="93">
        <f>L14/K14</f>
        <v>5</v>
      </c>
      <c r="N14" s="155">
        <v>0</v>
      </c>
      <c r="O14" s="92">
        <f>N14/K14</f>
        <v>0</v>
      </c>
      <c r="P14" s="94">
        <f>N14/L14</f>
        <v>0</v>
      </c>
      <c r="Q14" s="81">
        <f>MAX(L14,H14)</f>
        <v>100</v>
      </c>
      <c r="R14" s="81">
        <f>SUM(Q14/K14)</f>
        <v>5</v>
      </c>
      <c r="S14" s="85"/>
      <c r="T14" s="20">
        <v>1000</v>
      </c>
      <c r="U14" s="46">
        <v>323</v>
      </c>
      <c r="V14" s="60">
        <f t="shared" si="0"/>
        <v>0.32300000000000001</v>
      </c>
      <c r="W14" s="68">
        <v>1</v>
      </c>
      <c r="X14" s="69">
        <v>1</v>
      </c>
      <c r="Y14" s="27">
        <v>1000</v>
      </c>
      <c r="Z14" s="63">
        <v>323</v>
      </c>
      <c r="AA14" s="70"/>
      <c r="AB14" s="71"/>
      <c r="AC14" s="66">
        <v>4</v>
      </c>
      <c r="AD14" s="67"/>
    </row>
    <row r="15" spans="1:32" ht="18" customHeight="1" x14ac:dyDescent="0.2">
      <c r="A15" s="136" t="s">
        <v>70</v>
      </c>
      <c r="B15" s="137" t="s">
        <v>68</v>
      </c>
      <c r="C15" s="138">
        <v>3</v>
      </c>
      <c r="D15" s="114" t="s">
        <v>42</v>
      </c>
      <c r="E15" s="89">
        <v>28</v>
      </c>
      <c r="F15" s="90">
        <v>1550</v>
      </c>
      <c r="G15" s="91">
        <f>F15/E15</f>
        <v>55.357142857142854</v>
      </c>
      <c r="H15" s="55">
        <v>1500</v>
      </c>
      <c r="I15" s="92">
        <f>H15/E15</f>
        <v>53.571428571428569</v>
      </c>
      <c r="J15" s="117"/>
      <c r="K15" s="53">
        <v>27</v>
      </c>
      <c r="L15" s="90">
        <v>3000</v>
      </c>
      <c r="M15" s="93">
        <f>L15/K15</f>
        <v>111.11111111111111</v>
      </c>
      <c r="N15" s="155">
        <v>930</v>
      </c>
      <c r="O15" s="92">
        <f>N15/K15</f>
        <v>34.444444444444443</v>
      </c>
      <c r="P15" s="94">
        <f>N15/L15</f>
        <v>0.31</v>
      </c>
      <c r="Q15" s="81">
        <f>MAX(L15,H15)</f>
        <v>3000</v>
      </c>
      <c r="R15" s="81">
        <f>SUM(Q15/K15)</f>
        <v>111.11111111111111</v>
      </c>
      <c r="S15" s="85"/>
      <c r="T15" s="20">
        <v>68</v>
      </c>
      <c r="U15" s="46">
        <v>68</v>
      </c>
      <c r="V15" s="60">
        <f t="shared" si="0"/>
        <v>1</v>
      </c>
      <c r="W15" s="68"/>
      <c r="X15" s="69"/>
      <c r="Y15" s="27">
        <v>0</v>
      </c>
      <c r="Z15" s="63">
        <v>68</v>
      </c>
      <c r="AA15" s="70"/>
      <c r="AB15" s="71"/>
      <c r="AC15" s="66">
        <v>2</v>
      </c>
      <c r="AD15" s="67"/>
    </row>
    <row r="16" spans="1:32" ht="18" customHeight="1" x14ac:dyDescent="0.2">
      <c r="A16" s="136" t="s">
        <v>70</v>
      </c>
      <c r="B16" s="137" t="s">
        <v>68</v>
      </c>
      <c r="C16" s="138">
        <v>3</v>
      </c>
      <c r="D16" s="114" t="s">
        <v>25</v>
      </c>
      <c r="E16" s="89">
        <v>53</v>
      </c>
      <c r="F16" s="90">
        <v>11000</v>
      </c>
      <c r="G16" s="91">
        <f>F16/E16</f>
        <v>207.54716981132074</v>
      </c>
      <c r="H16" s="55">
        <v>16185</v>
      </c>
      <c r="I16" s="92">
        <f>H16/E16</f>
        <v>305.37735849056605</v>
      </c>
      <c r="J16" s="117"/>
      <c r="K16" s="53">
        <v>52</v>
      </c>
      <c r="L16" s="90">
        <v>13000</v>
      </c>
      <c r="M16" s="93">
        <f>L16/K16</f>
        <v>250</v>
      </c>
      <c r="N16" s="155">
        <v>3295</v>
      </c>
      <c r="O16" s="92">
        <f>N16/K16</f>
        <v>63.365384615384613</v>
      </c>
      <c r="P16" s="94">
        <f>N16/L16</f>
        <v>0.25346153846153846</v>
      </c>
      <c r="Q16" s="81">
        <f>MAX(L16,H16)</f>
        <v>16185</v>
      </c>
      <c r="R16" s="81">
        <f>SUM(Q16/K16)</f>
        <v>311.25</v>
      </c>
      <c r="S16" s="85"/>
      <c r="T16" s="20">
        <v>250</v>
      </c>
      <c r="U16" s="46">
        <v>369</v>
      </c>
      <c r="V16" s="60">
        <f t="shared" si="0"/>
        <v>1.476</v>
      </c>
      <c r="W16" s="68">
        <v>4</v>
      </c>
      <c r="X16" s="69"/>
      <c r="Y16" s="27">
        <v>250</v>
      </c>
      <c r="Z16" s="63">
        <v>369</v>
      </c>
      <c r="AA16" s="70">
        <v>2</v>
      </c>
      <c r="AB16" s="71"/>
      <c r="AC16" s="66">
        <v>3</v>
      </c>
      <c r="AD16" s="67"/>
    </row>
    <row r="17" spans="1:32" ht="18" customHeight="1" x14ac:dyDescent="0.2">
      <c r="A17" s="136" t="s">
        <v>70</v>
      </c>
      <c r="B17" s="137" t="s">
        <v>68</v>
      </c>
      <c r="C17" s="138">
        <v>3</v>
      </c>
      <c r="D17" s="114" t="s">
        <v>56</v>
      </c>
      <c r="E17" s="89">
        <v>84</v>
      </c>
      <c r="F17" s="90">
        <v>15120</v>
      </c>
      <c r="G17" s="91">
        <f>F17/E17</f>
        <v>180</v>
      </c>
      <c r="H17" s="55">
        <v>12886.26</v>
      </c>
      <c r="I17" s="92">
        <f>H17/E17</f>
        <v>153.40785714285715</v>
      </c>
      <c r="J17" s="117"/>
      <c r="K17" s="53">
        <v>87</v>
      </c>
      <c r="L17" s="90">
        <v>16400</v>
      </c>
      <c r="M17" s="93">
        <f>L17/K17</f>
        <v>188.50574712643677</v>
      </c>
      <c r="N17" s="155">
        <v>230</v>
      </c>
      <c r="O17" s="92">
        <f>N17/K17</f>
        <v>2.6436781609195403</v>
      </c>
      <c r="P17" s="94">
        <f>N17/L17</f>
        <v>1.4024390243902439E-2</v>
      </c>
      <c r="Q17" s="81">
        <f>MAX(L17,H17)</f>
        <v>16400</v>
      </c>
      <c r="R17" s="81">
        <f>SUM(Q17/K17)</f>
        <v>188.50574712643677</v>
      </c>
      <c r="S17" s="85"/>
      <c r="T17" s="20">
        <v>0</v>
      </c>
      <c r="U17" s="46">
        <v>0</v>
      </c>
      <c r="V17" s="60" t="e">
        <f t="shared" si="0"/>
        <v>#DIV/0!</v>
      </c>
      <c r="W17" s="68"/>
      <c r="X17" s="69"/>
      <c r="Y17" s="27">
        <v>0</v>
      </c>
      <c r="Z17" s="63">
        <v>0</v>
      </c>
      <c r="AA17" s="70"/>
      <c r="AB17" s="71"/>
      <c r="AC17" s="66"/>
      <c r="AD17" s="67"/>
      <c r="AF17" s="8"/>
    </row>
    <row r="18" spans="1:32" s="25" customFormat="1" ht="18" customHeight="1" x14ac:dyDescent="0.2">
      <c r="A18" s="131"/>
      <c r="B18" s="135"/>
      <c r="C18" s="133"/>
      <c r="D18" s="88"/>
      <c r="E18" s="116"/>
      <c r="F18" s="117"/>
      <c r="G18" s="85"/>
      <c r="H18" s="118"/>
      <c r="I18" s="117"/>
      <c r="J18" s="117"/>
      <c r="K18" s="119"/>
      <c r="L18" s="117"/>
      <c r="M18" s="120"/>
      <c r="N18" s="117"/>
      <c r="O18" s="117"/>
      <c r="P18" s="121"/>
      <c r="Q18" s="85"/>
      <c r="R18" s="85"/>
      <c r="S18" s="85"/>
      <c r="T18" s="115"/>
      <c r="U18" s="122"/>
      <c r="V18" s="123"/>
      <c r="W18" s="124"/>
      <c r="X18" s="124"/>
      <c r="Y18" s="125"/>
      <c r="Z18" s="126"/>
      <c r="AA18" s="127"/>
      <c r="AB18" s="128"/>
      <c r="AC18" s="129"/>
      <c r="AD18" s="129"/>
    </row>
    <row r="19" spans="1:32" ht="18" customHeight="1" x14ac:dyDescent="0.2">
      <c r="A19" s="58" t="s">
        <v>70</v>
      </c>
      <c r="B19" s="72" t="s">
        <v>65</v>
      </c>
      <c r="C19" s="130">
        <v>4</v>
      </c>
      <c r="D19" s="112" t="s">
        <v>21</v>
      </c>
      <c r="E19" s="89">
        <v>49</v>
      </c>
      <c r="F19" s="90">
        <v>11984</v>
      </c>
      <c r="G19" s="91">
        <f>F19/E19</f>
        <v>244.57142857142858</v>
      </c>
      <c r="H19" s="55">
        <v>12975</v>
      </c>
      <c r="I19" s="92">
        <f>H19/E19</f>
        <v>264.79591836734693</v>
      </c>
      <c r="J19" s="117"/>
      <c r="K19" s="53">
        <v>39</v>
      </c>
      <c r="L19" s="90">
        <v>8400</v>
      </c>
      <c r="M19" s="93">
        <f>L19/K19</f>
        <v>215.38461538461539</v>
      </c>
      <c r="N19" s="155">
        <v>0</v>
      </c>
      <c r="O19" s="92">
        <f>N19/K19</f>
        <v>0</v>
      </c>
      <c r="P19" s="94">
        <f>N19/L19</f>
        <v>0</v>
      </c>
      <c r="Q19" s="81">
        <f>MAX(L19,H19)</f>
        <v>12975</v>
      </c>
      <c r="R19" s="81">
        <f>SUM(Q19/K19)</f>
        <v>332.69230769230768</v>
      </c>
      <c r="S19" s="85"/>
      <c r="T19" s="20">
        <v>1000</v>
      </c>
      <c r="U19" s="46">
        <v>204</v>
      </c>
      <c r="V19" s="60">
        <f t="shared" si="0"/>
        <v>0.20399999999999999</v>
      </c>
      <c r="W19" s="68"/>
      <c r="X19" s="69"/>
      <c r="Y19" s="27">
        <v>1000</v>
      </c>
      <c r="Z19" s="63">
        <v>204</v>
      </c>
      <c r="AA19" s="70"/>
      <c r="AB19" s="71"/>
      <c r="AC19" s="66"/>
      <c r="AD19" s="67">
        <v>1</v>
      </c>
      <c r="AF19" s="25"/>
    </row>
    <row r="20" spans="1:32" ht="18" customHeight="1" x14ac:dyDescent="0.2">
      <c r="A20" s="58" t="s">
        <v>70</v>
      </c>
      <c r="B20" s="72" t="s">
        <v>65</v>
      </c>
      <c r="C20" s="130">
        <v>4</v>
      </c>
      <c r="D20" s="112" t="s">
        <v>2</v>
      </c>
      <c r="E20" s="89">
        <v>84</v>
      </c>
      <c r="F20" s="90">
        <v>10000</v>
      </c>
      <c r="G20" s="91">
        <f>F20/E20</f>
        <v>119.04761904761905</v>
      </c>
      <c r="H20" s="55">
        <v>11381</v>
      </c>
      <c r="I20" s="92">
        <f>H20/E20</f>
        <v>135.48809523809524</v>
      </c>
      <c r="J20" s="117"/>
      <c r="K20" s="53">
        <v>87</v>
      </c>
      <c r="L20" s="90">
        <v>12560</v>
      </c>
      <c r="M20" s="93">
        <f>L20/K20</f>
        <v>144.36781609195401</v>
      </c>
      <c r="N20" s="155">
        <v>226</v>
      </c>
      <c r="O20" s="92">
        <f>N20/K20</f>
        <v>2.5977011494252875</v>
      </c>
      <c r="P20" s="94">
        <f>N20/L20</f>
        <v>1.7993630573248407E-2</v>
      </c>
      <c r="Q20" s="81">
        <f>MAX(L20,H20)</f>
        <v>12560</v>
      </c>
      <c r="R20" s="81">
        <f>SUM(Q20/K20)</f>
        <v>144.36781609195401</v>
      </c>
      <c r="S20" s="85"/>
      <c r="T20" s="20">
        <v>200</v>
      </c>
      <c r="U20" s="46">
        <v>200</v>
      </c>
      <c r="V20" s="60">
        <f t="shared" si="0"/>
        <v>1</v>
      </c>
      <c r="W20" s="68"/>
      <c r="X20" s="69"/>
      <c r="Y20" s="27">
        <v>0</v>
      </c>
      <c r="Z20" s="63">
        <v>200</v>
      </c>
      <c r="AA20" s="70"/>
      <c r="AB20" s="71"/>
      <c r="AC20" s="66"/>
      <c r="AD20" s="67"/>
    </row>
    <row r="21" spans="1:32" ht="18" customHeight="1" x14ac:dyDescent="0.2">
      <c r="A21" s="58" t="s">
        <v>70</v>
      </c>
      <c r="B21" s="72" t="s">
        <v>65</v>
      </c>
      <c r="C21" s="130">
        <v>4</v>
      </c>
      <c r="D21" s="112" t="s">
        <v>54</v>
      </c>
      <c r="E21" s="89">
        <v>16</v>
      </c>
      <c r="F21" s="90">
        <v>3050</v>
      </c>
      <c r="G21" s="91">
        <f>F21/E21</f>
        <v>190.625</v>
      </c>
      <c r="H21" s="55">
        <v>2200</v>
      </c>
      <c r="I21" s="92">
        <f>H21/E21</f>
        <v>137.5</v>
      </c>
      <c r="J21" s="117"/>
      <c r="K21" s="53">
        <v>15</v>
      </c>
      <c r="L21" s="90">
        <v>3000</v>
      </c>
      <c r="M21" s="93">
        <f>L21/K21</f>
        <v>200</v>
      </c>
      <c r="N21" s="155">
        <v>104</v>
      </c>
      <c r="O21" s="92">
        <f>N21/K21</f>
        <v>6.9333333333333336</v>
      </c>
      <c r="P21" s="94">
        <f>N21/L21</f>
        <v>3.4666666666666665E-2</v>
      </c>
      <c r="Q21" s="81">
        <f>MAX(L21,H21)</f>
        <v>3000</v>
      </c>
      <c r="R21" s="81">
        <f>SUM(Q21/K21)</f>
        <v>200</v>
      </c>
      <c r="S21" s="85"/>
      <c r="T21" s="20">
        <v>1032</v>
      </c>
      <c r="U21" s="46">
        <v>1032</v>
      </c>
      <c r="V21" s="60">
        <f t="shared" si="0"/>
        <v>1</v>
      </c>
      <c r="W21" s="68"/>
      <c r="X21" s="69"/>
      <c r="Y21" s="27">
        <v>1000</v>
      </c>
      <c r="Z21" s="63">
        <v>1032</v>
      </c>
      <c r="AA21" s="70"/>
      <c r="AB21" s="71"/>
      <c r="AC21" s="66"/>
      <c r="AD21" s="67"/>
    </row>
    <row r="22" spans="1:32" ht="18" customHeight="1" x14ac:dyDescent="0.2">
      <c r="A22" s="58" t="s">
        <v>70</v>
      </c>
      <c r="B22" s="72" t="s">
        <v>65</v>
      </c>
      <c r="C22" s="130">
        <v>4</v>
      </c>
      <c r="D22" s="112" t="s">
        <v>40</v>
      </c>
      <c r="E22" s="89">
        <v>71</v>
      </c>
      <c r="F22" s="90">
        <v>17950</v>
      </c>
      <c r="G22" s="91">
        <f>F22/E22</f>
        <v>252.81690140845072</v>
      </c>
      <c r="H22" s="55">
        <v>20780</v>
      </c>
      <c r="I22" s="92">
        <f>H22/E22</f>
        <v>292.67605633802816</v>
      </c>
      <c r="J22" s="117"/>
      <c r="K22" s="53">
        <v>71</v>
      </c>
      <c r="L22" s="90">
        <v>18006</v>
      </c>
      <c r="M22" s="93">
        <f>L22/K22</f>
        <v>253.6056338028169</v>
      </c>
      <c r="N22" s="155">
        <v>0</v>
      </c>
      <c r="O22" s="92">
        <f>N22/K22</f>
        <v>0</v>
      </c>
      <c r="P22" s="94">
        <f>N22/L22</f>
        <v>0</v>
      </c>
      <c r="Q22" s="81">
        <f>MAX(L22,H22)</f>
        <v>20780</v>
      </c>
      <c r="R22" s="81">
        <f>SUM(Q22/K22)</f>
        <v>292.67605633802816</v>
      </c>
      <c r="S22" s="85"/>
      <c r="T22" s="20">
        <v>1000</v>
      </c>
      <c r="U22" s="46">
        <v>2500.25</v>
      </c>
      <c r="V22" s="60">
        <f t="shared" si="0"/>
        <v>2.5002499999999999</v>
      </c>
      <c r="W22" s="68">
        <v>1</v>
      </c>
      <c r="X22" s="69">
        <v>1</v>
      </c>
      <c r="Y22" s="27">
        <v>1000</v>
      </c>
      <c r="Z22" s="63">
        <v>2500.25</v>
      </c>
      <c r="AA22" s="70"/>
      <c r="AB22" s="71"/>
      <c r="AC22" s="66">
        <v>1</v>
      </c>
      <c r="AD22" s="67"/>
    </row>
    <row r="23" spans="1:32" s="25" customFormat="1" ht="18" customHeight="1" x14ac:dyDescent="0.2">
      <c r="A23" s="131"/>
      <c r="B23" s="135"/>
      <c r="C23" s="133"/>
      <c r="D23" s="88"/>
      <c r="E23" s="116"/>
      <c r="F23" s="117"/>
      <c r="G23" s="85"/>
      <c r="H23" s="118"/>
      <c r="I23" s="117"/>
      <c r="J23" s="117"/>
      <c r="K23" s="119"/>
      <c r="L23" s="117"/>
      <c r="M23" s="120"/>
      <c r="N23" s="117"/>
      <c r="O23" s="117"/>
      <c r="P23" s="121"/>
      <c r="Q23" s="85"/>
      <c r="R23" s="85"/>
      <c r="S23" s="85"/>
      <c r="T23" s="115"/>
      <c r="U23" s="122"/>
      <c r="V23" s="123"/>
      <c r="W23" s="124"/>
      <c r="X23" s="124"/>
      <c r="Y23" s="125"/>
      <c r="Z23" s="126"/>
      <c r="AA23" s="127"/>
      <c r="AB23" s="128"/>
      <c r="AC23" s="129"/>
      <c r="AD23" s="129"/>
    </row>
    <row r="24" spans="1:32" ht="18" customHeight="1" x14ac:dyDescent="0.2">
      <c r="A24" s="73" t="s">
        <v>88</v>
      </c>
      <c r="B24" s="75" t="s">
        <v>106</v>
      </c>
      <c r="C24" s="134">
        <v>5</v>
      </c>
      <c r="D24" s="113" t="s">
        <v>47</v>
      </c>
      <c r="E24" s="89">
        <v>25</v>
      </c>
      <c r="F24" s="90">
        <v>4050</v>
      </c>
      <c r="G24" s="91">
        <f>F24/E24</f>
        <v>162</v>
      </c>
      <c r="H24" s="55">
        <v>2110</v>
      </c>
      <c r="I24" s="92">
        <f>H24/E24</f>
        <v>84.4</v>
      </c>
      <c r="J24" s="117"/>
      <c r="K24" s="53">
        <v>26</v>
      </c>
      <c r="L24" s="90">
        <v>2600</v>
      </c>
      <c r="M24" s="93">
        <f>L24/K24</f>
        <v>100</v>
      </c>
      <c r="N24" s="155">
        <v>630</v>
      </c>
      <c r="O24" s="92">
        <f>N24/K24</f>
        <v>24.23076923076923</v>
      </c>
      <c r="P24" s="94">
        <f>N24/L24</f>
        <v>0.24230769230769231</v>
      </c>
      <c r="Q24" s="81">
        <f>MAX(L24,H24)</f>
        <v>2600</v>
      </c>
      <c r="R24" s="81">
        <f>SUM(Q24/K24)</f>
        <v>100</v>
      </c>
      <c r="S24" s="85"/>
      <c r="T24" s="20">
        <v>5000</v>
      </c>
      <c r="U24" s="46">
        <v>0</v>
      </c>
      <c r="V24" s="60">
        <f t="shared" si="0"/>
        <v>0</v>
      </c>
      <c r="W24" s="68">
        <v>1</v>
      </c>
      <c r="X24" s="69"/>
      <c r="Y24" s="27">
        <v>5000</v>
      </c>
      <c r="Z24" s="63">
        <v>0</v>
      </c>
      <c r="AA24" s="70"/>
      <c r="AB24" s="71"/>
      <c r="AC24" s="66"/>
      <c r="AD24" s="67"/>
    </row>
    <row r="25" spans="1:32" ht="18" customHeight="1" x14ac:dyDescent="0.2">
      <c r="A25" s="73" t="s">
        <v>88</v>
      </c>
      <c r="B25" s="75" t="s">
        <v>106</v>
      </c>
      <c r="C25" s="134">
        <v>5</v>
      </c>
      <c r="D25" s="113" t="s">
        <v>19</v>
      </c>
      <c r="E25" s="89">
        <v>23</v>
      </c>
      <c r="F25" s="90">
        <v>2125</v>
      </c>
      <c r="G25" s="91">
        <f>F25/E25</f>
        <v>92.391304347826093</v>
      </c>
      <c r="H25" s="55">
        <v>1690</v>
      </c>
      <c r="I25" s="92">
        <f>H25/E25</f>
        <v>73.478260869565219</v>
      </c>
      <c r="J25" s="117"/>
      <c r="K25" s="53">
        <v>24</v>
      </c>
      <c r="L25" s="90">
        <v>2530</v>
      </c>
      <c r="M25" s="93">
        <f>L25/K25</f>
        <v>105.41666666666667</v>
      </c>
      <c r="N25" s="155">
        <v>45</v>
      </c>
      <c r="O25" s="92">
        <f>N25/K25</f>
        <v>1.875</v>
      </c>
      <c r="P25" s="94">
        <f>N25/L25</f>
        <v>1.7786561264822136E-2</v>
      </c>
      <c r="Q25" s="81">
        <f>MAX(L25,H25)</f>
        <v>2530</v>
      </c>
      <c r="R25" s="81">
        <f>SUM(Q25/K25)</f>
        <v>105.41666666666667</v>
      </c>
      <c r="S25" s="85"/>
      <c r="T25" s="20">
        <v>1500</v>
      </c>
      <c r="U25" s="46">
        <v>8</v>
      </c>
      <c r="V25" s="60">
        <f t="shared" si="0"/>
        <v>5.3333333333333332E-3</v>
      </c>
      <c r="W25" s="68"/>
      <c r="X25" s="69"/>
      <c r="Y25" s="27">
        <v>1500</v>
      </c>
      <c r="Z25" s="63">
        <v>8</v>
      </c>
      <c r="AA25" s="70"/>
      <c r="AB25" s="71"/>
      <c r="AC25" s="66">
        <v>1</v>
      </c>
      <c r="AD25" s="67"/>
    </row>
    <row r="26" spans="1:32" ht="18" customHeight="1" x14ac:dyDescent="0.2">
      <c r="A26" s="73" t="s">
        <v>88</v>
      </c>
      <c r="B26" s="75" t="s">
        <v>106</v>
      </c>
      <c r="C26" s="134">
        <v>5</v>
      </c>
      <c r="D26" s="113" t="s">
        <v>48</v>
      </c>
      <c r="E26" s="89">
        <v>24</v>
      </c>
      <c r="F26" s="90">
        <v>8200</v>
      </c>
      <c r="G26" s="91">
        <f>F26/E26</f>
        <v>341.66666666666669</v>
      </c>
      <c r="H26" s="55">
        <v>20002</v>
      </c>
      <c r="I26" s="92">
        <f>H26/E26</f>
        <v>833.41666666666663</v>
      </c>
      <c r="J26" s="117"/>
      <c r="K26" s="53">
        <v>19</v>
      </c>
      <c r="L26" s="90">
        <v>8200</v>
      </c>
      <c r="M26" s="93">
        <f>L26/K26</f>
        <v>431.57894736842104</v>
      </c>
      <c r="N26" s="155">
        <v>418</v>
      </c>
      <c r="O26" s="92">
        <f>N26/K26</f>
        <v>22</v>
      </c>
      <c r="P26" s="94">
        <f>N26/L26</f>
        <v>5.0975609756097558E-2</v>
      </c>
      <c r="Q26" s="81">
        <f>MAX(L26,H26)</f>
        <v>20002</v>
      </c>
      <c r="R26" s="81">
        <f>SUM(Q26/K26)</f>
        <v>1052.7368421052631</v>
      </c>
      <c r="S26" s="85"/>
      <c r="T26" s="20">
        <v>500</v>
      </c>
      <c r="U26" s="46">
        <v>0</v>
      </c>
      <c r="V26" s="60">
        <f t="shared" si="0"/>
        <v>0</v>
      </c>
      <c r="W26" s="68">
        <v>4</v>
      </c>
      <c r="X26" s="69"/>
      <c r="Y26" s="27">
        <v>500</v>
      </c>
      <c r="Z26" s="63">
        <v>0</v>
      </c>
      <c r="AA26" s="70"/>
      <c r="AB26" s="71"/>
      <c r="AC26" s="66">
        <v>3</v>
      </c>
      <c r="AD26" s="67"/>
    </row>
    <row r="27" spans="1:32" ht="18" customHeight="1" x14ac:dyDescent="0.2">
      <c r="A27" s="73" t="s">
        <v>88</v>
      </c>
      <c r="B27" s="75" t="s">
        <v>106</v>
      </c>
      <c r="C27" s="134">
        <v>5</v>
      </c>
      <c r="D27" s="113" t="s">
        <v>22</v>
      </c>
      <c r="E27" s="89">
        <v>78</v>
      </c>
      <c r="F27" s="90">
        <v>16400</v>
      </c>
      <c r="G27" s="91">
        <f>F27/E27</f>
        <v>210.25641025641025</v>
      </c>
      <c r="H27" s="55">
        <v>16845.080000000002</v>
      </c>
      <c r="I27" s="92">
        <f>H27/E27</f>
        <v>215.96256410256413</v>
      </c>
      <c r="J27" s="117"/>
      <c r="K27" s="53">
        <v>82</v>
      </c>
      <c r="L27" s="90">
        <v>17420</v>
      </c>
      <c r="M27" s="93">
        <f>L27/K27</f>
        <v>212.4390243902439</v>
      </c>
      <c r="N27" s="155">
        <v>166.68</v>
      </c>
      <c r="O27" s="92">
        <f>N27/K27</f>
        <v>2.0326829268292683</v>
      </c>
      <c r="P27" s="94">
        <f>N27/L27</f>
        <v>9.568312284730195E-3</v>
      </c>
      <c r="Q27" s="81">
        <f>MAX(L27,H27)</f>
        <v>17420</v>
      </c>
      <c r="R27" s="81">
        <f>SUM(Q27/K27)</f>
        <v>212.4390243902439</v>
      </c>
      <c r="S27" s="85"/>
      <c r="T27" s="20">
        <v>2000</v>
      </c>
      <c r="U27" s="46">
        <v>168</v>
      </c>
      <c r="V27" s="60">
        <f t="shared" si="0"/>
        <v>8.4000000000000005E-2</v>
      </c>
      <c r="W27" s="68">
        <v>3</v>
      </c>
      <c r="X27" s="69"/>
      <c r="Y27" s="27">
        <v>2000</v>
      </c>
      <c r="Z27" s="63">
        <v>3620.75</v>
      </c>
      <c r="AA27" s="70"/>
      <c r="AB27" s="71"/>
      <c r="AC27" s="66"/>
      <c r="AD27" s="67"/>
    </row>
    <row r="28" spans="1:32" s="25" customFormat="1" ht="18" customHeight="1" x14ac:dyDescent="0.2">
      <c r="A28" s="131"/>
      <c r="B28" s="132"/>
      <c r="C28" s="133"/>
      <c r="D28" s="88"/>
      <c r="E28" s="116"/>
      <c r="F28" s="117"/>
      <c r="G28" s="85"/>
      <c r="H28" s="118"/>
      <c r="I28" s="117"/>
      <c r="J28" s="117"/>
      <c r="K28" s="119"/>
      <c r="L28" s="117"/>
      <c r="M28" s="120"/>
      <c r="N28" s="117"/>
      <c r="O28" s="117"/>
      <c r="P28" s="121"/>
      <c r="Q28" s="85"/>
      <c r="R28" s="85"/>
      <c r="S28" s="85"/>
      <c r="T28" s="115"/>
      <c r="U28" s="122"/>
      <c r="V28" s="123"/>
      <c r="W28" s="124"/>
      <c r="X28" s="124"/>
      <c r="Y28" s="125"/>
      <c r="Z28" s="126"/>
      <c r="AA28" s="127"/>
      <c r="AB28" s="128"/>
      <c r="AC28" s="129"/>
      <c r="AD28" s="129"/>
    </row>
    <row r="29" spans="1:32" ht="18" customHeight="1" x14ac:dyDescent="0.2">
      <c r="A29" s="136" t="s">
        <v>88</v>
      </c>
      <c r="B29" s="139" t="s">
        <v>107</v>
      </c>
      <c r="C29" s="138">
        <v>6</v>
      </c>
      <c r="D29" s="114" t="s">
        <v>17</v>
      </c>
      <c r="E29" s="89">
        <v>24</v>
      </c>
      <c r="F29" s="90">
        <v>4424</v>
      </c>
      <c r="G29" s="91">
        <f>F29/E29</f>
        <v>184.33333333333334</v>
      </c>
      <c r="H29" s="55">
        <v>4955.25</v>
      </c>
      <c r="I29" s="92">
        <f>H29/E29</f>
        <v>206.46875</v>
      </c>
      <c r="J29" s="117"/>
      <c r="K29" s="53">
        <v>25</v>
      </c>
      <c r="L29" s="90">
        <v>4525</v>
      </c>
      <c r="M29" s="93">
        <f>L29/K29</f>
        <v>181</v>
      </c>
      <c r="N29" s="155">
        <v>400</v>
      </c>
      <c r="O29" s="92">
        <f>N29/K29</f>
        <v>16</v>
      </c>
      <c r="P29" s="94">
        <f>N29/L29</f>
        <v>8.8397790055248615E-2</v>
      </c>
      <c r="Q29" s="81">
        <f>MAX(L29,H29)</f>
        <v>4955.25</v>
      </c>
      <c r="R29" s="81">
        <f>SUM(Q29/K29)</f>
        <v>198.21</v>
      </c>
      <c r="S29" s="85"/>
      <c r="T29" s="20">
        <v>3517</v>
      </c>
      <c r="U29" s="46">
        <v>3620.75</v>
      </c>
      <c r="V29" s="60">
        <f t="shared" si="0"/>
        <v>1.0294995735001422</v>
      </c>
      <c r="W29" s="68">
        <v>8</v>
      </c>
      <c r="X29" s="69"/>
      <c r="Y29" s="27">
        <v>2000</v>
      </c>
      <c r="Z29" s="63">
        <v>168</v>
      </c>
      <c r="AA29" s="70"/>
      <c r="AB29" s="71">
        <v>1</v>
      </c>
      <c r="AC29" s="66"/>
      <c r="AD29" s="67">
        <v>1</v>
      </c>
    </row>
    <row r="30" spans="1:32" ht="18" customHeight="1" x14ac:dyDescent="0.2">
      <c r="A30" s="136" t="s">
        <v>88</v>
      </c>
      <c r="B30" s="139" t="s">
        <v>107</v>
      </c>
      <c r="C30" s="138">
        <v>6</v>
      </c>
      <c r="D30" s="114" t="s">
        <v>16</v>
      </c>
      <c r="E30" s="89">
        <v>30</v>
      </c>
      <c r="F30" s="90">
        <v>3200</v>
      </c>
      <c r="G30" s="91">
        <f>F30/E30</f>
        <v>106.66666666666667</v>
      </c>
      <c r="H30" s="55">
        <v>1162</v>
      </c>
      <c r="I30" s="92">
        <f>H30/E30</f>
        <v>38.733333333333334</v>
      </c>
      <c r="J30" s="117"/>
      <c r="K30" s="53">
        <v>27</v>
      </c>
      <c r="L30" s="90">
        <v>2270</v>
      </c>
      <c r="M30" s="93">
        <f>L30/K30</f>
        <v>84.074074074074076</v>
      </c>
      <c r="N30" s="155">
        <v>175</v>
      </c>
      <c r="O30" s="92">
        <f>N30/K30</f>
        <v>6.4814814814814818</v>
      </c>
      <c r="P30" s="94">
        <f>N30/L30</f>
        <v>7.7092511013215861E-2</v>
      </c>
      <c r="Q30" s="81">
        <f>MAX(L30,H30)</f>
        <v>2270</v>
      </c>
      <c r="R30" s="81">
        <f>SUM(Q30/K30)</f>
        <v>84.074074074074076</v>
      </c>
      <c r="S30" s="85"/>
      <c r="T30" s="20">
        <v>425</v>
      </c>
      <c r="U30" s="46">
        <v>41</v>
      </c>
      <c r="V30" s="60">
        <f t="shared" si="0"/>
        <v>9.6470588235294114E-2</v>
      </c>
      <c r="W30" s="68">
        <v>1</v>
      </c>
      <c r="X30" s="69">
        <v>1</v>
      </c>
      <c r="Y30" s="27">
        <v>425</v>
      </c>
      <c r="Z30" s="63">
        <v>41</v>
      </c>
      <c r="AA30" s="70"/>
      <c r="AB30" s="71"/>
      <c r="AC30" s="66"/>
      <c r="AD30" s="67"/>
    </row>
    <row r="31" spans="1:32" ht="18" customHeight="1" x14ac:dyDescent="0.2">
      <c r="A31" s="136" t="s">
        <v>88</v>
      </c>
      <c r="B31" s="139" t="s">
        <v>107</v>
      </c>
      <c r="C31" s="138">
        <v>6</v>
      </c>
      <c r="D31" s="114" t="s">
        <v>8</v>
      </c>
      <c r="E31" s="89">
        <v>33</v>
      </c>
      <c r="F31" s="90">
        <v>6000</v>
      </c>
      <c r="G31" s="91">
        <f>F31/E31</f>
        <v>181.81818181818181</v>
      </c>
      <c r="H31" s="55">
        <v>5952</v>
      </c>
      <c r="I31" s="92">
        <f>H31/E31</f>
        <v>180.36363636363637</v>
      </c>
      <c r="J31" s="117"/>
      <c r="K31" s="53">
        <v>32</v>
      </c>
      <c r="L31" s="90">
        <v>4750</v>
      </c>
      <c r="M31" s="93">
        <f>L31/K31</f>
        <v>148.4375</v>
      </c>
      <c r="N31" s="155">
        <v>305</v>
      </c>
      <c r="O31" s="92">
        <f>N31/K31</f>
        <v>9.53125</v>
      </c>
      <c r="P31" s="94">
        <f>N31/L31</f>
        <v>6.4210526315789468E-2</v>
      </c>
      <c r="Q31" s="81">
        <f>MAX(L31,H31)</f>
        <v>5952</v>
      </c>
      <c r="R31" s="81">
        <f>SUM(Q31/K31)</f>
        <v>186</v>
      </c>
      <c r="S31" s="85"/>
      <c r="T31" s="20">
        <v>1000</v>
      </c>
      <c r="U31" s="46">
        <v>0</v>
      </c>
      <c r="V31" s="60">
        <f t="shared" si="0"/>
        <v>0</v>
      </c>
      <c r="W31" s="68"/>
      <c r="X31" s="69">
        <v>1</v>
      </c>
      <c r="Y31" s="27">
        <v>1000</v>
      </c>
      <c r="Z31" s="63">
        <v>0</v>
      </c>
      <c r="AA31" s="70"/>
      <c r="AB31" s="71"/>
      <c r="AC31" s="66"/>
      <c r="AD31" s="67"/>
    </row>
    <row r="32" spans="1:32" s="25" customFormat="1" ht="18" customHeight="1" x14ac:dyDescent="0.2">
      <c r="A32" s="131"/>
      <c r="B32" s="132"/>
      <c r="C32" s="133"/>
      <c r="D32" s="88"/>
      <c r="E32" s="116"/>
      <c r="F32" s="117"/>
      <c r="G32" s="85"/>
      <c r="H32" s="118"/>
      <c r="I32" s="117"/>
      <c r="J32" s="117"/>
      <c r="K32" s="119"/>
      <c r="L32" s="117"/>
      <c r="M32" s="120"/>
      <c r="N32" s="117"/>
      <c r="O32" s="117"/>
      <c r="P32" s="121"/>
      <c r="Q32" s="85"/>
      <c r="R32" s="85"/>
      <c r="S32" s="85"/>
      <c r="T32" s="115"/>
      <c r="U32" s="122"/>
      <c r="V32" s="123"/>
      <c r="W32" s="124"/>
      <c r="X32" s="124"/>
      <c r="Y32" s="125"/>
      <c r="Z32" s="126"/>
      <c r="AA32" s="127"/>
      <c r="AB32" s="128"/>
      <c r="AC32" s="129"/>
      <c r="AD32" s="129"/>
    </row>
    <row r="33" spans="1:30" ht="18" customHeight="1" x14ac:dyDescent="0.2">
      <c r="A33" s="58" t="s">
        <v>88</v>
      </c>
      <c r="B33" s="72" t="s">
        <v>91</v>
      </c>
      <c r="C33" s="130">
        <v>7</v>
      </c>
      <c r="D33" s="112" t="s">
        <v>30</v>
      </c>
      <c r="E33" s="89">
        <v>20</v>
      </c>
      <c r="F33" s="90">
        <v>2925</v>
      </c>
      <c r="G33" s="91">
        <f>F33/E33</f>
        <v>146.25</v>
      </c>
      <c r="H33" s="55">
        <v>5043.6499999999996</v>
      </c>
      <c r="I33" s="92">
        <f>H33/E33</f>
        <v>252.18249999999998</v>
      </c>
      <c r="J33" s="117"/>
      <c r="K33" s="53">
        <v>22</v>
      </c>
      <c r="L33" s="90">
        <v>2925</v>
      </c>
      <c r="M33" s="93">
        <f>L33/K33</f>
        <v>132.95454545454547</v>
      </c>
      <c r="N33" s="155">
        <v>650</v>
      </c>
      <c r="O33" s="92">
        <f>N33/K33</f>
        <v>29.545454545454547</v>
      </c>
      <c r="P33" s="94">
        <f>N33/L33</f>
        <v>0.22222222222222221</v>
      </c>
      <c r="Q33" s="81">
        <f>MAX(L33,H33)</f>
        <v>5043.6499999999996</v>
      </c>
      <c r="R33" s="81">
        <f>SUM(Q33/K33)</f>
        <v>229.25681818181818</v>
      </c>
      <c r="S33" s="85"/>
      <c r="T33" s="20">
        <v>114</v>
      </c>
      <c r="U33" s="46">
        <v>114</v>
      </c>
      <c r="V33" s="60">
        <f t="shared" si="0"/>
        <v>1</v>
      </c>
      <c r="W33" s="68">
        <v>1</v>
      </c>
      <c r="X33" s="69"/>
      <c r="Y33" s="27">
        <v>0</v>
      </c>
      <c r="Z33" s="63">
        <v>114</v>
      </c>
      <c r="AA33" s="70"/>
      <c r="AB33" s="71"/>
      <c r="AC33" s="66"/>
      <c r="AD33" s="67">
        <v>2</v>
      </c>
    </row>
    <row r="34" spans="1:30" ht="18" customHeight="1" x14ac:dyDescent="0.2">
      <c r="A34" s="58" t="s">
        <v>88</v>
      </c>
      <c r="B34" s="72" t="s">
        <v>91</v>
      </c>
      <c r="C34" s="130">
        <v>7</v>
      </c>
      <c r="D34" s="112" t="s">
        <v>13</v>
      </c>
      <c r="E34" s="89">
        <v>33</v>
      </c>
      <c r="F34" s="90">
        <v>5256</v>
      </c>
      <c r="G34" s="91">
        <f>F34/E34</f>
        <v>159.27272727272728</v>
      </c>
      <c r="H34" s="55">
        <v>8321</v>
      </c>
      <c r="I34" s="92">
        <f>H34/E34</f>
        <v>252.15151515151516</v>
      </c>
      <c r="J34" s="117"/>
      <c r="K34" s="53">
        <v>32</v>
      </c>
      <c r="L34" s="90">
        <v>6200</v>
      </c>
      <c r="M34" s="93">
        <f>L34/K34</f>
        <v>193.75</v>
      </c>
      <c r="N34" s="155">
        <v>1400</v>
      </c>
      <c r="O34" s="92">
        <f>N34/K34</f>
        <v>43.75</v>
      </c>
      <c r="P34" s="94">
        <f>N34/L34</f>
        <v>0.22580645161290322</v>
      </c>
      <c r="Q34" s="81">
        <f>MAX(L34,H34)</f>
        <v>8321</v>
      </c>
      <c r="R34" s="81">
        <f>SUM(Q34/K34)</f>
        <v>260.03125</v>
      </c>
      <c r="S34" s="85"/>
      <c r="T34" s="20">
        <v>538</v>
      </c>
      <c r="U34" s="46">
        <v>538</v>
      </c>
      <c r="V34" s="60">
        <f t="shared" si="0"/>
        <v>1</v>
      </c>
      <c r="W34" s="68"/>
      <c r="X34" s="69"/>
      <c r="Y34" s="27">
        <v>500</v>
      </c>
      <c r="Z34" s="63">
        <v>538</v>
      </c>
      <c r="AA34" s="70"/>
      <c r="AB34" s="71"/>
      <c r="AC34" s="66">
        <v>1</v>
      </c>
      <c r="AD34" s="67"/>
    </row>
    <row r="35" spans="1:30" ht="18" customHeight="1" x14ac:dyDescent="0.2">
      <c r="A35" s="58" t="s">
        <v>88</v>
      </c>
      <c r="B35" s="72" t="s">
        <v>91</v>
      </c>
      <c r="C35" s="130">
        <v>7</v>
      </c>
      <c r="D35" s="112" t="s">
        <v>12</v>
      </c>
      <c r="E35" s="89">
        <v>36</v>
      </c>
      <c r="F35" s="90">
        <v>6675</v>
      </c>
      <c r="G35" s="91">
        <f>F35/E35</f>
        <v>185.41666666666666</v>
      </c>
      <c r="H35" s="55">
        <v>6375</v>
      </c>
      <c r="I35" s="92">
        <f>H35/E35</f>
        <v>177.08333333333334</v>
      </c>
      <c r="J35" s="117"/>
      <c r="K35" s="53">
        <v>35</v>
      </c>
      <c r="L35" s="90">
        <v>6750</v>
      </c>
      <c r="M35" s="93">
        <f>L35/K35</f>
        <v>192.85714285714286</v>
      </c>
      <c r="N35" s="155">
        <v>105.2</v>
      </c>
      <c r="O35" s="92">
        <f>N35/K35</f>
        <v>3.0057142857142858</v>
      </c>
      <c r="P35" s="94">
        <f>N35/L35</f>
        <v>1.5585185185185186E-2</v>
      </c>
      <c r="Q35" s="81">
        <f>MAX(L35,H35)</f>
        <v>6750</v>
      </c>
      <c r="R35" s="81">
        <f>SUM(Q35/K35)</f>
        <v>192.85714285714286</v>
      </c>
      <c r="S35" s="85"/>
      <c r="T35" s="20">
        <v>1000</v>
      </c>
      <c r="U35" s="46">
        <v>769.5</v>
      </c>
      <c r="V35" s="60">
        <f t="shared" si="0"/>
        <v>0.76949999999999996</v>
      </c>
      <c r="W35" s="68"/>
      <c r="X35" s="69"/>
      <c r="Y35" s="27">
        <v>1000</v>
      </c>
      <c r="Z35" s="63">
        <v>769.5</v>
      </c>
      <c r="AA35" s="70">
        <v>3</v>
      </c>
      <c r="AB35" s="71"/>
      <c r="AC35" s="66">
        <v>6</v>
      </c>
      <c r="AD35" s="67"/>
    </row>
    <row r="36" spans="1:30" s="25" customFormat="1" ht="18" customHeight="1" x14ac:dyDescent="0.2">
      <c r="A36" s="131"/>
      <c r="B36" s="135"/>
      <c r="C36" s="133"/>
      <c r="D36" s="88"/>
      <c r="E36" s="116"/>
      <c r="F36" s="117"/>
      <c r="G36" s="85"/>
      <c r="H36" s="118"/>
      <c r="I36" s="117"/>
      <c r="J36" s="117"/>
      <c r="K36" s="119"/>
      <c r="L36" s="117"/>
      <c r="M36" s="120"/>
      <c r="N36" s="117"/>
      <c r="O36" s="117"/>
      <c r="P36" s="121"/>
      <c r="Q36" s="85"/>
      <c r="R36" s="85"/>
      <c r="S36" s="85"/>
      <c r="T36" s="115"/>
      <c r="U36" s="122"/>
      <c r="V36" s="123"/>
      <c r="W36" s="124"/>
      <c r="X36" s="124"/>
      <c r="Y36" s="125"/>
      <c r="Z36" s="126"/>
      <c r="AA36" s="127"/>
      <c r="AB36" s="128"/>
      <c r="AC36" s="129"/>
      <c r="AD36" s="129"/>
    </row>
    <row r="37" spans="1:30" ht="18" customHeight="1" x14ac:dyDescent="0.2">
      <c r="A37" s="73" t="s">
        <v>88</v>
      </c>
      <c r="B37" s="74" t="s">
        <v>64</v>
      </c>
      <c r="C37" s="134">
        <v>8</v>
      </c>
      <c r="D37" s="113" t="s">
        <v>0</v>
      </c>
      <c r="E37" s="89">
        <v>25</v>
      </c>
      <c r="F37" s="90">
        <v>5500</v>
      </c>
      <c r="G37" s="91">
        <f>F37/E37</f>
        <v>220</v>
      </c>
      <c r="H37" s="55">
        <v>5500</v>
      </c>
      <c r="I37" s="92">
        <f>H37/E37</f>
        <v>220</v>
      </c>
      <c r="J37" s="117"/>
      <c r="K37" s="53">
        <v>23</v>
      </c>
      <c r="L37" s="90">
        <v>4920</v>
      </c>
      <c r="M37" s="93">
        <f>L37/K37</f>
        <v>213.91304347826087</v>
      </c>
      <c r="N37" s="155">
        <v>330</v>
      </c>
      <c r="O37" s="92">
        <f>N37/K37</f>
        <v>14.347826086956522</v>
      </c>
      <c r="P37" s="94">
        <f>N37/L37</f>
        <v>6.7073170731707321E-2</v>
      </c>
      <c r="Q37" s="81">
        <f>MAX(L37,H37)</f>
        <v>5500</v>
      </c>
      <c r="R37" s="81">
        <f>SUM(Q37/K37)</f>
        <v>239.13043478260869</v>
      </c>
      <c r="S37" s="85"/>
      <c r="T37" s="20">
        <v>2500</v>
      </c>
      <c r="U37" s="46">
        <v>768</v>
      </c>
      <c r="V37" s="60">
        <f t="shared" si="0"/>
        <v>0.30719999999999997</v>
      </c>
      <c r="W37" s="68">
        <v>10</v>
      </c>
      <c r="X37" s="69">
        <v>1</v>
      </c>
      <c r="Y37" s="27">
        <v>2500</v>
      </c>
      <c r="Z37" s="63">
        <v>768</v>
      </c>
      <c r="AA37" s="70">
        <v>1</v>
      </c>
      <c r="AB37" s="71"/>
      <c r="AC37" s="66">
        <v>3</v>
      </c>
      <c r="AD37" s="67"/>
    </row>
    <row r="38" spans="1:30" ht="18" customHeight="1" x14ac:dyDescent="0.2">
      <c r="A38" s="73" t="s">
        <v>88</v>
      </c>
      <c r="B38" s="74" t="s">
        <v>64</v>
      </c>
      <c r="C38" s="134">
        <v>8</v>
      </c>
      <c r="D38" s="113" t="s">
        <v>39</v>
      </c>
      <c r="E38" s="89">
        <v>40</v>
      </c>
      <c r="F38" s="90">
        <v>3700</v>
      </c>
      <c r="G38" s="91">
        <f>F38/E38</f>
        <v>92.5</v>
      </c>
      <c r="H38" s="55">
        <v>3400</v>
      </c>
      <c r="I38" s="92">
        <f>H38/E38</f>
        <v>85</v>
      </c>
      <c r="J38" s="117"/>
      <c r="K38" s="53">
        <v>39</v>
      </c>
      <c r="L38" s="90">
        <v>4500</v>
      </c>
      <c r="M38" s="93">
        <f>L38/K38</f>
        <v>115.38461538461539</v>
      </c>
      <c r="N38" s="155">
        <v>200</v>
      </c>
      <c r="O38" s="92">
        <f>N38/K38</f>
        <v>5.1282051282051286</v>
      </c>
      <c r="P38" s="94">
        <f>N38/L38</f>
        <v>4.4444444444444446E-2</v>
      </c>
      <c r="Q38" s="81">
        <f>MAX(L38,H38)</f>
        <v>4500</v>
      </c>
      <c r="R38" s="81">
        <f>SUM(Q38/K38)</f>
        <v>115.38461538461539</v>
      </c>
      <c r="S38" s="85"/>
      <c r="T38" s="20">
        <v>2200</v>
      </c>
      <c r="U38" s="46">
        <v>536</v>
      </c>
      <c r="V38" s="60">
        <f t="shared" si="0"/>
        <v>0.24363636363636362</v>
      </c>
      <c r="W38" s="68">
        <v>2</v>
      </c>
      <c r="X38" s="69"/>
      <c r="Y38" s="27">
        <v>2200</v>
      </c>
      <c r="Z38" s="63">
        <v>536</v>
      </c>
      <c r="AA38" s="70">
        <v>3</v>
      </c>
      <c r="AB38" s="71">
        <v>1</v>
      </c>
      <c r="AC38" s="66">
        <v>1</v>
      </c>
      <c r="AD38" s="67"/>
    </row>
    <row r="39" spans="1:30" ht="18" customHeight="1" x14ac:dyDescent="0.2">
      <c r="A39" s="73" t="s">
        <v>88</v>
      </c>
      <c r="B39" s="74" t="s">
        <v>64</v>
      </c>
      <c r="C39" s="134">
        <v>8</v>
      </c>
      <c r="D39" s="113" t="s">
        <v>75</v>
      </c>
      <c r="E39" s="89">
        <v>20</v>
      </c>
      <c r="F39" s="90">
        <v>1755</v>
      </c>
      <c r="G39" s="91">
        <f>F39/E39</f>
        <v>87.75</v>
      </c>
      <c r="H39" s="55">
        <v>2429.35</v>
      </c>
      <c r="I39" s="92">
        <f>H39/E39</f>
        <v>121.4675</v>
      </c>
      <c r="J39" s="117"/>
      <c r="K39" s="53">
        <v>23</v>
      </c>
      <c r="L39" s="90">
        <v>2400</v>
      </c>
      <c r="M39" s="93">
        <f>L39/K39</f>
        <v>104.34782608695652</v>
      </c>
      <c r="N39" s="155">
        <v>0</v>
      </c>
      <c r="O39" s="92">
        <f>N39/K39</f>
        <v>0</v>
      </c>
      <c r="P39" s="94">
        <f>N39/L39</f>
        <v>0</v>
      </c>
      <c r="Q39" s="81">
        <f>MAX(L39,H39)</f>
        <v>2429.35</v>
      </c>
      <c r="R39" s="81">
        <f>SUM(Q39/K39)</f>
        <v>105.62391304347825</v>
      </c>
      <c r="S39" s="85"/>
      <c r="T39" s="20">
        <v>1000</v>
      </c>
      <c r="U39" s="46">
        <v>69.5</v>
      </c>
      <c r="V39" s="60">
        <f t="shared" si="0"/>
        <v>6.9500000000000006E-2</v>
      </c>
      <c r="W39" s="68">
        <v>5</v>
      </c>
      <c r="X39" s="69">
        <v>2</v>
      </c>
      <c r="Y39" s="27">
        <v>1000</v>
      </c>
      <c r="Z39" s="63">
        <v>69.5</v>
      </c>
      <c r="AA39" s="70"/>
      <c r="AB39" s="71"/>
      <c r="AC39" s="66"/>
      <c r="AD39" s="67"/>
    </row>
    <row r="40" spans="1:30" ht="18" customHeight="1" x14ac:dyDescent="0.2">
      <c r="A40" s="73" t="s">
        <v>88</v>
      </c>
      <c r="B40" s="74" t="s">
        <v>64</v>
      </c>
      <c r="C40" s="134">
        <v>8</v>
      </c>
      <c r="D40" s="113" t="s">
        <v>53</v>
      </c>
      <c r="E40" s="89">
        <v>54</v>
      </c>
      <c r="F40" s="90">
        <v>8560</v>
      </c>
      <c r="G40" s="91">
        <f>F40/E40</f>
        <v>158.5185185185185</v>
      </c>
      <c r="H40" s="55">
        <v>10861</v>
      </c>
      <c r="I40" s="92">
        <f>H40/E40</f>
        <v>201.12962962962962</v>
      </c>
      <c r="J40" s="117"/>
      <c r="K40" s="53">
        <v>60</v>
      </c>
      <c r="L40" s="90">
        <v>10800</v>
      </c>
      <c r="M40" s="93">
        <f>L40/K40</f>
        <v>180</v>
      </c>
      <c r="N40" s="155">
        <v>100</v>
      </c>
      <c r="O40" s="92">
        <f>N40/K40</f>
        <v>1.6666666666666667</v>
      </c>
      <c r="P40" s="94">
        <f>N40/L40</f>
        <v>9.2592592592592587E-3</v>
      </c>
      <c r="Q40" s="81">
        <f>MAX(L40,H40)</f>
        <v>10861</v>
      </c>
      <c r="R40" s="81">
        <f>SUM(Q40/K40)</f>
        <v>181.01666666666668</v>
      </c>
      <c r="S40" s="85"/>
      <c r="T40" s="20">
        <v>100</v>
      </c>
      <c r="U40" s="46">
        <v>0</v>
      </c>
      <c r="V40" s="60">
        <f t="shared" si="0"/>
        <v>0</v>
      </c>
      <c r="W40" s="68"/>
      <c r="X40" s="69"/>
      <c r="Y40" s="27">
        <v>100</v>
      </c>
      <c r="Z40" s="63">
        <v>0</v>
      </c>
      <c r="AA40" s="70"/>
      <c r="AB40" s="71"/>
      <c r="AC40" s="66"/>
      <c r="AD40" s="67"/>
    </row>
    <row r="41" spans="1:30" s="25" customFormat="1" ht="18" customHeight="1" x14ac:dyDescent="0.2">
      <c r="A41" s="131"/>
      <c r="B41" s="135"/>
      <c r="C41" s="133"/>
      <c r="D41" s="88"/>
      <c r="E41" s="116"/>
      <c r="F41" s="117"/>
      <c r="G41" s="85"/>
      <c r="H41" s="118"/>
      <c r="I41" s="117"/>
      <c r="J41" s="117"/>
      <c r="K41" s="119"/>
      <c r="L41" s="117"/>
      <c r="M41" s="120"/>
      <c r="N41" s="117"/>
      <c r="O41" s="117"/>
      <c r="P41" s="121"/>
      <c r="Q41" s="85"/>
      <c r="R41" s="85"/>
      <c r="S41" s="85"/>
      <c r="T41" s="115"/>
      <c r="U41" s="122"/>
      <c r="V41" s="123"/>
      <c r="W41" s="124"/>
      <c r="X41" s="124"/>
      <c r="Y41" s="125"/>
      <c r="Z41" s="126"/>
      <c r="AA41" s="127"/>
      <c r="AB41" s="128"/>
      <c r="AC41" s="129"/>
      <c r="AD41" s="129"/>
    </row>
    <row r="42" spans="1:30" ht="18" customHeight="1" x14ac:dyDescent="0.2">
      <c r="A42" s="136" t="s">
        <v>88</v>
      </c>
      <c r="B42" s="139" t="s">
        <v>108</v>
      </c>
      <c r="C42" s="138">
        <v>9</v>
      </c>
      <c r="D42" s="114" t="s">
        <v>41</v>
      </c>
      <c r="E42" s="89">
        <v>31</v>
      </c>
      <c r="F42" s="90">
        <v>4600</v>
      </c>
      <c r="G42" s="91">
        <f>F42/E42</f>
        <v>148.38709677419354</v>
      </c>
      <c r="H42" s="55">
        <v>3500</v>
      </c>
      <c r="I42" s="92">
        <f>H42/E42</f>
        <v>112.90322580645162</v>
      </c>
      <c r="J42" s="117"/>
      <c r="K42" s="53">
        <v>33</v>
      </c>
      <c r="L42" s="90">
        <v>4700</v>
      </c>
      <c r="M42" s="93">
        <f>L42/K42</f>
        <v>142.42424242424244</v>
      </c>
      <c r="N42" s="155">
        <v>0</v>
      </c>
      <c r="O42" s="92">
        <f>N42/K42</f>
        <v>0</v>
      </c>
      <c r="P42" s="94">
        <f>N42/L42</f>
        <v>0</v>
      </c>
      <c r="Q42" s="81">
        <f>MAX(L42,H42)</f>
        <v>4700</v>
      </c>
      <c r="R42" s="81">
        <f>SUM(Q42/K42)</f>
        <v>142.42424242424244</v>
      </c>
      <c r="S42" s="85"/>
      <c r="T42" s="20">
        <v>210</v>
      </c>
      <c r="U42" s="46">
        <v>148</v>
      </c>
      <c r="V42" s="60">
        <f t="shared" si="0"/>
        <v>0.70476190476190481</v>
      </c>
      <c r="W42" s="68"/>
      <c r="X42" s="69"/>
      <c r="Y42" s="27">
        <v>210</v>
      </c>
      <c r="Z42" s="63">
        <v>148</v>
      </c>
      <c r="AA42" s="70"/>
      <c r="AB42" s="71"/>
      <c r="AC42" s="66"/>
      <c r="AD42" s="67">
        <v>1</v>
      </c>
    </row>
    <row r="43" spans="1:30" ht="18" customHeight="1" x14ac:dyDescent="0.2">
      <c r="A43" s="136" t="s">
        <v>88</v>
      </c>
      <c r="B43" s="139" t="s">
        <v>108</v>
      </c>
      <c r="C43" s="138">
        <v>9</v>
      </c>
      <c r="D43" s="114" t="s">
        <v>28</v>
      </c>
      <c r="E43" s="89">
        <v>29</v>
      </c>
      <c r="F43" s="90">
        <v>800</v>
      </c>
      <c r="G43" s="91">
        <f>F43/E43</f>
        <v>27.586206896551722</v>
      </c>
      <c r="H43" s="55">
        <v>600</v>
      </c>
      <c r="I43" s="92">
        <f>H43/E43</f>
        <v>20.689655172413794</v>
      </c>
      <c r="J43" s="117"/>
      <c r="K43" s="53">
        <v>30</v>
      </c>
      <c r="L43" s="90">
        <v>800</v>
      </c>
      <c r="M43" s="93">
        <f>L43/K43</f>
        <v>26.666666666666668</v>
      </c>
      <c r="N43" s="155">
        <v>150</v>
      </c>
      <c r="O43" s="92">
        <f>N43/K43</f>
        <v>5</v>
      </c>
      <c r="P43" s="94">
        <f>N43/L43</f>
        <v>0.1875</v>
      </c>
      <c r="Q43" s="81">
        <f>MAX(L43,H43)</f>
        <v>800</v>
      </c>
      <c r="R43" s="81">
        <f>SUM(Q43/K43)</f>
        <v>26.666666666666668</v>
      </c>
      <c r="S43" s="85"/>
      <c r="T43" s="20">
        <v>16</v>
      </c>
      <c r="U43" s="46">
        <v>16</v>
      </c>
      <c r="V43" s="60">
        <f t="shared" si="0"/>
        <v>1</v>
      </c>
      <c r="W43" s="68">
        <v>5</v>
      </c>
      <c r="X43" s="69"/>
      <c r="Y43" s="27">
        <v>0</v>
      </c>
      <c r="Z43" s="63">
        <v>16</v>
      </c>
      <c r="AA43" s="70"/>
      <c r="AB43" s="71"/>
      <c r="AC43" s="66"/>
      <c r="AD43" s="67"/>
    </row>
    <row r="44" spans="1:30" ht="18" customHeight="1" x14ac:dyDescent="0.2">
      <c r="A44" s="136" t="s">
        <v>88</v>
      </c>
      <c r="B44" s="139" t="s">
        <v>108</v>
      </c>
      <c r="C44" s="138">
        <v>9</v>
      </c>
      <c r="D44" s="114" t="s">
        <v>33</v>
      </c>
      <c r="E44" s="89">
        <v>29</v>
      </c>
      <c r="F44" s="90">
        <v>2625</v>
      </c>
      <c r="G44" s="91">
        <f>F44/E44</f>
        <v>90.517241379310349</v>
      </c>
      <c r="H44" s="55">
        <v>2644</v>
      </c>
      <c r="I44" s="92">
        <f>H44/E44</f>
        <v>91.172413793103445</v>
      </c>
      <c r="J44" s="117"/>
      <c r="K44" s="53">
        <v>34</v>
      </c>
      <c r="L44" s="90">
        <v>2200</v>
      </c>
      <c r="M44" s="93">
        <f>L44/K44</f>
        <v>64.705882352941174</v>
      </c>
      <c r="N44" s="155">
        <v>0</v>
      </c>
      <c r="O44" s="92">
        <f>N44/K44</f>
        <v>0</v>
      </c>
      <c r="P44" s="94">
        <f>N44/L44</f>
        <v>0</v>
      </c>
      <c r="Q44" s="81">
        <f>MAX(L44,H44)</f>
        <v>2644</v>
      </c>
      <c r="R44" s="81">
        <f>SUM(Q44/K44)</f>
        <v>77.764705882352942</v>
      </c>
      <c r="S44" s="85"/>
      <c r="T44" s="20">
        <v>30</v>
      </c>
      <c r="U44" s="46">
        <v>129.5</v>
      </c>
      <c r="V44" s="60">
        <f t="shared" ref="V44:V71" si="1">SUM(U44/T44)</f>
        <v>4.3166666666666664</v>
      </c>
      <c r="W44" s="68">
        <v>2</v>
      </c>
      <c r="X44" s="69"/>
      <c r="Y44" s="27">
        <v>0</v>
      </c>
      <c r="Z44" s="63">
        <v>129.5</v>
      </c>
      <c r="AA44" s="70"/>
      <c r="AB44" s="71"/>
      <c r="AC44" s="66"/>
      <c r="AD44" s="67"/>
    </row>
    <row r="45" spans="1:30" ht="18" customHeight="1" x14ac:dyDescent="0.2">
      <c r="A45" s="136" t="s">
        <v>88</v>
      </c>
      <c r="B45" s="139" t="s">
        <v>108</v>
      </c>
      <c r="C45" s="138">
        <v>9</v>
      </c>
      <c r="D45" s="114" t="s">
        <v>58</v>
      </c>
      <c r="E45" s="89">
        <v>43</v>
      </c>
      <c r="F45" s="90">
        <v>8000</v>
      </c>
      <c r="G45" s="91">
        <f>F45/E45</f>
        <v>186.04651162790697</v>
      </c>
      <c r="H45" s="55">
        <v>9609</v>
      </c>
      <c r="I45" s="92">
        <f>H45/E45</f>
        <v>223.46511627906978</v>
      </c>
      <c r="J45" s="117"/>
      <c r="K45" s="53">
        <v>42</v>
      </c>
      <c r="L45" s="90">
        <v>10000</v>
      </c>
      <c r="M45" s="93">
        <f>L45/K45</f>
        <v>238.0952380952381</v>
      </c>
      <c r="N45" s="155">
        <v>1000</v>
      </c>
      <c r="O45" s="92">
        <f>N45/K45</f>
        <v>23.80952380952381</v>
      </c>
      <c r="P45" s="94">
        <f>N45/L45</f>
        <v>0.1</v>
      </c>
      <c r="Q45" s="81">
        <f>MAX(L45,H45)</f>
        <v>10000</v>
      </c>
      <c r="R45" s="81">
        <f>SUM(Q45/K45)</f>
        <v>238.0952380952381</v>
      </c>
      <c r="S45" s="85"/>
      <c r="T45" s="20">
        <v>1000</v>
      </c>
      <c r="U45" s="46">
        <v>0</v>
      </c>
      <c r="V45" s="60">
        <f t="shared" si="1"/>
        <v>0</v>
      </c>
      <c r="W45" s="68"/>
      <c r="X45" s="69"/>
      <c r="Y45" s="27">
        <v>1000</v>
      </c>
      <c r="Z45" s="63">
        <v>0</v>
      </c>
      <c r="AA45" s="70"/>
      <c r="AB45" s="71"/>
      <c r="AC45" s="66"/>
      <c r="AD45" s="67"/>
    </row>
    <row r="46" spans="1:30" s="25" customFormat="1" ht="18" customHeight="1" x14ac:dyDescent="0.2">
      <c r="A46" s="131"/>
      <c r="B46" s="132"/>
      <c r="C46" s="133"/>
      <c r="D46" s="88"/>
      <c r="E46" s="116"/>
      <c r="F46" s="117"/>
      <c r="G46" s="85"/>
      <c r="H46" s="118"/>
      <c r="I46" s="117"/>
      <c r="J46" s="117"/>
      <c r="K46" s="119"/>
      <c r="L46" s="117"/>
      <c r="M46" s="120"/>
      <c r="N46" s="117"/>
      <c r="O46" s="117"/>
      <c r="P46" s="121"/>
      <c r="Q46" s="85"/>
      <c r="R46" s="85"/>
      <c r="S46" s="85"/>
      <c r="T46" s="115"/>
      <c r="U46" s="122"/>
      <c r="V46" s="123"/>
      <c r="W46" s="124"/>
      <c r="X46" s="124"/>
      <c r="Y46" s="125"/>
      <c r="Z46" s="126"/>
      <c r="AA46" s="127"/>
      <c r="AB46" s="128"/>
      <c r="AC46" s="129"/>
      <c r="AD46" s="129"/>
    </row>
    <row r="47" spans="1:30" ht="18" customHeight="1" x14ac:dyDescent="0.2">
      <c r="A47" s="58" t="s">
        <v>69</v>
      </c>
      <c r="B47" s="72" t="s">
        <v>66</v>
      </c>
      <c r="C47" s="130">
        <v>10</v>
      </c>
      <c r="D47" s="112" t="s">
        <v>74</v>
      </c>
      <c r="E47" s="89">
        <v>46</v>
      </c>
      <c r="F47" s="90">
        <v>14620</v>
      </c>
      <c r="G47" s="91">
        <f>F47/E47</f>
        <v>317.82608695652175</v>
      </c>
      <c r="H47" s="55">
        <v>9450</v>
      </c>
      <c r="I47" s="92">
        <f>H47/E47</f>
        <v>205.43478260869566</v>
      </c>
      <c r="J47" s="117"/>
      <c r="K47" s="53">
        <v>49</v>
      </c>
      <c r="L47" s="90">
        <v>7050</v>
      </c>
      <c r="M47" s="93">
        <f>L47/K47</f>
        <v>143.87755102040816</v>
      </c>
      <c r="N47" s="155">
        <v>100</v>
      </c>
      <c r="O47" s="92">
        <f>N47/K47</f>
        <v>2.0408163265306123</v>
      </c>
      <c r="P47" s="94">
        <f>N47/L47</f>
        <v>1.4184397163120567E-2</v>
      </c>
      <c r="Q47" s="81">
        <f>MAX(L47,H47)</f>
        <v>9450</v>
      </c>
      <c r="R47" s="81">
        <f>SUM(Q47/K47)</f>
        <v>192.85714285714286</v>
      </c>
      <c r="S47" s="85"/>
      <c r="T47" s="20">
        <v>500</v>
      </c>
      <c r="U47" s="46">
        <v>9148</v>
      </c>
      <c r="V47" s="60">
        <f t="shared" si="1"/>
        <v>18.295999999999999</v>
      </c>
      <c r="W47" s="68">
        <v>8</v>
      </c>
      <c r="X47" s="69">
        <v>1</v>
      </c>
      <c r="Y47" s="27">
        <v>500</v>
      </c>
      <c r="Z47" s="63">
        <v>9148</v>
      </c>
      <c r="AA47" s="70"/>
      <c r="AB47" s="71"/>
      <c r="AC47" s="66"/>
      <c r="AD47" s="67"/>
    </row>
    <row r="48" spans="1:30" ht="18" customHeight="1" x14ac:dyDescent="0.2">
      <c r="A48" s="58" t="s">
        <v>69</v>
      </c>
      <c r="B48" s="72" t="s">
        <v>66</v>
      </c>
      <c r="C48" s="130">
        <v>10</v>
      </c>
      <c r="D48" s="112" t="s">
        <v>10</v>
      </c>
      <c r="E48" s="89">
        <v>61</v>
      </c>
      <c r="F48" s="90">
        <v>12000</v>
      </c>
      <c r="G48" s="91">
        <f>F48/E48</f>
        <v>196.72131147540983</v>
      </c>
      <c r="H48" s="55">
        <v>13955</v>
      </c>
      <c r="I48" s="92">
        <f>H48/E48</f>
        <v>228.7704918032787</v>
      </c>
      <c r="J48" s="117"/>
      <c r="K48" s="53">
        <v>63</v>
      </c>
      <c r="L48" s="90">
        <v>14000</v>
      </c>
      <c r="M48" s="93">
        <f>L48/K48</f>
        <v>222.22222222222223</v>
      </c>
      <c r="N48" s="155">
        <v>1250</v>
      </c>
      <c r="O48" s="92">
        <f>N48/K48</f>
        <v>19.841269841269842</v>
      </c>
      <c r="P48" s="94">
        <f>N48/L48</f>
        <v>8.9285714285714288E-2</v>
      </c>
      <c r="Q48" s="81">
        <f>MAX(L48,H48)</f>
        <v>14000</v>
      </c>
      <c r="R48" s="81">
        <f>SUM(Q48/K48)</f>
        <v>222.22222222222223</v>
      </c>
      <c r="S48" s="85"/>
      <c r="T48" s="20">
        <v>172</v>
      </c>
      <c r="U48" s="46">
        <v>182</v>
      </c>
      <c r="V48" s="60">
        <f t="shared" si="1"/>
        <v>1.058139534883721</v>
      </c>
      <c r="W48" s="68">
        <v>3</v>
      </c>
      <c r="X48" s="69"/>
      <c r="Y48" s="27">
        <v>0</v>
      </c>
      <c r="Z48" s="63">
        <v>182</v>
      </c>
      <c r="AA48" s="70">
        <v>2</v>
      </c>
      <c r="AB48" s="71"/>
      <c r="AC48" s="66">
        <v>6</v>
      </c>
      <c r="AD48" s="67"/>
    </row>
    <row r="49" spans="1:30" ht="18" customHeight="1" x14ac:dyDescent="0.2">
      <c r="A49" s="58" t="s">
        <v>69</v>
      </c>
      <c r="B49" s="72" t="s">
        <v>66</v>
      </c>
      <c r="C49" s="130">
        <v>10</v>
      </c>
      <c r="D49" s="112" t="s">
        <v>36</v>
      </c>
      <c r="E49" s="89">
        <v>20</v>
      </c>
      <c r="F49" s="90">
        <v>10000</v>
      </c>
      <c r="G49" s="91">
        <f>F49/E49</f>
        <v>500</v>
      </c>
      <c r="H49" s="55">
        <v>14786</v>
      </c>
      <c r="I49" s="92">
        <f>H49/E49</f>
        <v>739.3</v>
      </c>
      <c r="J49" s="117"/>
      <c r="K49" s="53">
        <v>21</v>
      </c>
      <c r="L49" s="90">
        <v>7680</v>
      </c>
      <c r="M49" s="93">
        <f>L49/K49</f>
        <v>365.71428571428572</v>
      </c>
      <c r="N49" s="155">
        <v>170</v>
      </c>
      <c r="O49" s="92">
        <f>N49/K49</f>
        <v>8.0952380952380949</v>
      </c>
      <c r="P49" s="94">
        <f>N49/L49</f>
        <v>2.2135416666666668E-2</v>
      </c>
      <c r="Q49" s="81">
        <f>MAX(L49,H49)</f>
        <v>14786</v>
      </c>
      <c r="R49" s="81">
        <f>SUM(Q49/K49)</f>
        <v>704.09523809523807</v>
      </c>
      <c r="S49" s="85"/>
      <c r="T49" s="20">
        <v>150</v>
      </c>
      <c r="U49" s="46">
        <v>20</v>
      </c>
      <c r="V49" s="60">
        <f t="shared" si="1"/>
        <v>0.13333333333333333</v>
      </c>
      <c r="W49" s="68"/>
      <c r="X49" s="69"/>
      <c r="Y49" s="27">
        <v>150</v>
      </c>
      <c r="Z49" s="63">
        <v>20</v>
      </c>
      <c r="AA49" s="70"/>
      <c r="AB49" s="71"/>
      <c r="AC49" s="66"/>
      <c r="AD49" s="67"/>
    </row>
    <row r="50" spans="1:30" ht="18" customHeight="1" x14ac:dyDescent="0.2">
      <c r="A50" s="58" t="s">
        <v>69</v>
      </c>
      <c r="B50" s="72" t="s">
        <v>66</v>
      </c>
      <c r="C50" s="130">
        <v>10</v>
      </c>
      <c r="D50" s="112" t="s">
        <v>4</v>
      </c>
      <c r="E50" s="89">
        <v>98</v>
      </c>
      <c r="F50" s="90">
        <v>24250</v>
      </c>
      <c r="G50" s="91">
        <f>F50/E50</f>
        <v>247.44897959183675</v>
      </c>
      <c r="H50" s="55">
        <v>11159.76</v>
      </c>
      <c r="I50" s="92">
        <f>H50/E50</f>
        <v>113.87510204081633</v>
      </c>
      <c r="J50" s="117"/>
      <c r="K50" s="53">
        <v>96</v>
      </c>
      <c r="L50" s="90">
        <v>10060</v>
      </c>
      <c r="M50" s="93">
        <f>L50/K50</f>
        <v>104.79166666666667</v>
      </c>
      <c r="N50" s="155">
        <v>2000</v>
      </c>
      <c r="O50" s="92">
        <f>N50/K50</f>
        <v>20.833333333333332</v>
      </c>
      <c r="P50" s="94">
        <f>N50/L50</f>
        <v>0.19880715705765409</v>
      </c>
      <c r="Q50" s="81">
        <f>MAX(L50,H50)</f>
        <v>11159.76</v>
      </c>
      <c r="R50" s="81">
        <f>SUM(Q50/K50)</f>
        <v>116.2475</v>
      </c>
      <c r="S50" s="85"/>
      <c r="T50" s="20">
        <v>2000</v>
      </c>
      <c r="U50" s="46">
        <v>0</v>
      </c>
      <c r="V50" s="60">
        <f t="shared" si="1"/>
        <v>0</v>
      </c>
      <c r="W50" s="68">
        <v>3</v>
      </c>
      <c r="X50" s="69">
        <v>1</v>
      </c>
      <c r="Y50" s="27">
        <v>2000</v>
      </c>
      <c r="Z50" s="63">
        <v>48</v>
      </c>
      <c r="AA50" s="70">
        <v>2</v>
      </c>
      <c r="AB50" s="71"/>
      <c r="AC50" s="66">
        <v>1</v>
      </c>
      <c r="AD50" s="67"/>
    </row>
    <row r="51" spans="1:30" s="25" customFormat="1" ht="18" customHeight="1" x14ac:dyDescent="0.2">
      <c r="A51" s="131"/>
      <c r="B51" s="135"/>
      <c r="C51" s="133"/>
      <c r="D51" s="88"/>
      <c r="E51" s="116"/>
      <c r="F51" s="117"/>
      <c r="G51" s="85"/>
      <c r="H51" s="118"/>
      <c r="I51" s="117"/>
      <c r="J51" s="117"/>
      <c r="K51" s="119"/>
      <c r="L51" s="117"/>
      <c r="M51" s="120"/>
      <c r="N51" s="117"/>
      <c r="O51" s="117"/>
      <c r="P51" s="121"/>
      <c r="Q51" s="85"/>
      <c r="R51" s="85"/>
      <c r="S51" s="85"/>
      <c r="T51" s="115"/>
      <c r="U51" s="122"/>
      <c r="V51" s="123"/>
      <c r="W51" s="124"/>
      <c r="X51" s="124"/>
      <c r="Y51" s="125"/>
      <c r="Z51" s="126"/>
      <c r="AA51" s="127"/>
      <c r="AB51" s="128"/>
      <c r="AC51" s="129"/>
      <c r="AD51" s="129"/>
    </row>
    <row r="52" spans="1:30" ht="18" customHeight="1" x14ac:dyDescent="0.2">
      <c r="A52" s="73" t="s">
        <v>69</v>
      </c>
      <c r="B52" s="75" t="s">
        <v>109</v>
      </c>
      <c r="C52" s="134">
        <v>11</v>
      </c>
      <c r="D52" s="113" t="s">
        <v>26</v>
      </c>
      <c r="E52" s="89">
        <v>54</v>
      </c>
      <c r="F52" s="90">
        <v>9160</v>
      </c>
      <c r="G52" s="91">
        <f>F52/E52</f>
        <v>169.62962962962962</v>
      </c>
      <c r="H52" s="55">
        <v>9360</v>
      </c>
      <c r="I52" s="92">
        <f>H52/E52</f>
        <v>173.33333333333334</v>
      </c>
      <c r="J52" s="117"/>
      <c r="K52" s="53">
        <v>50</v>
      </c>
      <c r="L52" s="90">
        <v>8050</v>
      </c>
      <c r="M52" s="93">
        <f>L52/K52</f>
        <v>161</v>
      </c>
      <c r="N52" s="155">
        <v>2945</v>
      </c>
      <c r="O52" s="92">
        <f>N52/K52</f>
        <v>58.9</v>
      </c>
      <c r="P52" s="94">
        <f>N52/L52</f>
        <v>0.3658385093167702</v>
      </c>
      <c r="Q52" s="81">
        <f>MAX(L52,H52)</f>
        <v>9360</v>
      </c>
      <c r="R52" s="81">
        <f>SUM(Q52/K52)</f>
        <v>187.2</v>
      </c>
      <c r="S52" s="85"/>
      <c r="T52" s="20">
        <v>500</v>
      </c>
      <c r="U52" s="46">
        <v>0</v>
      </c>
      <c r="V52" s="60">
        <f t="shared" si="1"/>
        <v>0</v>
      </c>
      <c r="W52" s="68"/>
      <c r="X52" s="69"/>
      <c r="Y52" s="27">
        <v>500</v>
      </c>
      <c r="Z52" s="63">
        <v>0</v>
      </c>
      <c r="AA52" s="70"/>
      <c r="AB52" s="71"/>
      <c r="AC52" s="66"/>
      <c r="AD52" s="67"/>
    </row>
    <row r="53" spans="1:30" ht="18" customHeight="1" x14ac:dyDescent="0.2">
      <c r="A53" s="73" t="s">
        <v>69</v>
      </c>
      <c r="B53" s="75" t="s">
        <v>109</v>
      </c>
      <c r="C53" s="134">
        <v>11</v>
      </c>
      <c r="D53" s="113" t="s">
        <v>14</v>
      </c>
      <c r="E53" s="89">
        <v>36</v>
      </c>
      <c r="F53" s="90">
        <v>3500</v>
      </c>
      <c r="G53" s="91">
        <f>F53/E53</f>
        <v>97.222222222222229</v>
      </c>
      <c r="H53" s="55">
        <v>3000</v>
      </c>
      <c r="I53" s="92">
        <f>H53/E53</f>
        <v>83.333333333333329</v>
      </c>
      <c r="J53" s="117"/>
      <c r="K53" s="53">
        <v>28</v>
      </c>
      <c r="L53" s="90">
        <v>4000</v>
      </c>
      <c r="M53" s="93">
        <f>L53/K53</f>
        <v>142.85714285714286</v>
      </c>
      <c r="N53" s="155">
        <v>0</v>
      </c>
      <c r="O53" s="92">
        <f>N53/K53</f>
        <v>0</v>
      </c>
      <c r="P53" s="94">
        <f>N53/L53</f>
        <v>0</v>
      </c>
      <c r="Q53" s="81">
        <f>MAX(L53,H53)</f>
        <v>4000</v>
      </c>
      <c r="R53" s="81">
        <f>SUM(Q53/K53)</f>
        <v>142.85714285714286</v>
      </c>
      <c r="S53" s="85"/>
      <c r="T53" s="20">
        <v>2000</v>
      </c>
      <c r="U53" s="46">
        <v>263.33999999999997</v>
      </c>
      <c r="V53" s="60">
        <f t="shared" si="1"/>
        <v>0.13166999999999998</v>
      </c>
      <c r="W53" s="68">
        <v>3</v>
      </c>
      <c r="X53" s="69"/>
      <c r="Y53" s="27">
        <v>2000</v>
      </c>
      <c r="Z53" s="63">
        <v>263.33999999999997</v>
      </c>
      <c r="AA53" s="70"/>
      <c r="AB53" s="71">
        <v>1</v>
      </c>
      <c r="AC53" s="66"/>
      <c r="AD53" s="67">
        <v>1</v>
      </c>
    </row>
    <row r="54" spans="1:30" ht="18" customHeight="1" x14ac:dyDescent="0.2">
      <c r="A54" s="73" t="s">
        <v>69</v>
      </c>
      <c r="B54" s="75" t="s">
        <v>109</v>
      </c>
      <c r="C54" s="134">
        <v>11</v>
      </c>
      <c r="D54" s="113" t="s">
        <v>29</v>
      </c>
      <c r="E54" s="89">
        <v>30</v>
      </c>
      <c r="F54" s="90">
        <v>6600</v>
      </c>
      <c r="G54" s="91">
        <f>F54/E54</f>
        <v>220</v>
      </c>
      <c r="H54" s="55">
        <v>6400</v>
      </c>
      <c r="I54" s="92">
        <f>H54/E54</f>
        <v>213.33333333333334</v>
      </c>
      <c r="J54" s="117"/>
      <c r="K54" s="53">
        <v>30</v>
      </c>
      <c r="L54" s="90">
        <v>6400</v>
      </c>
      <c r="M54" s="93">
        <f>L54/K54</f>
        <v>213.33333333333334</v>
      </c>
      <c r="N54" s="155">
        <v>585</v>
      </c>
      <c r="O54" s="92">
        <f>N54/K54</f>
        <v>19.5</v>
      </c>
      <c r="P54" s="94">
        <f>N54/L54</f>
        <v>9.1406249999999994E-2</v>
      </c>
      <c r="Q54" s="81">
        <f>MAX(L54,H54)</f>
        <v>6400</v>
      </c>
      <c r="R54" s="81">
        <f>SUM(Q54/K54)</f>
        <v>213.33333333333334</v>
      </c>
      <c r="S54" s="85"/>
      <c r="T54" s="20">
        <v>1300</v>
      </c>
      <c r="U54" s="46">
        <v>100</v>
      </c>
      <c r="V54" s="60">
        <f t="shared" si="1"/>
        <v>7.6923076923076927E-2</v>
      </c>
      <c r="W54" s="68">
        <v>1</v>
      </c>
      <c r="X54" s="69"/>
      <c r="Y54" s="27">
        <v>1520</v>
      </c>
      <c r="Z54" s="63">
        <v>0</v>
      </c>
      <c r="AA54" s="70"/>
      <c r="AB54" s="71"/>
      <c r="AC54" s="66"/>
      <c r="AD54" s="67"/>
    </row>
    <row r="55" spans="1:30" ht="18" customHeight="1" x14ac:dyDescent="0.2">
      <c r="A55" s="73" t="s">
        <v>69</v>
      </c>
      <c r="B55" s="75" t="s">
        <v>109</v>
      </c>
      <c r="C55" s="134">
        <v>11</v>
      </c>
      <c r="D55" s="113" t="s">
        <v>5</v>
      </c>
      <c r="E55" s="89">
        <v>82</v>
      </c>
      <c r="F55" s="90">
        <v>12625</v>
      </c>
      <c r="G55" s="91">
        <f>F55/E55</f>
        <v>153.96341463414635</v>
      </c>
      <c r="H55" s="55">
        <v>23641</v>
      </c>
      <c r="I55" s="92">
        <f>H55/E55</f>
        <v>288.30487804878049</v>
      </c>
      <c r="J55" s="117"/>
      <c r="K55" s="53">
        <v>75</v>
      </c>
      <c r="L55" s="90">
        <v>11700</v>
      </c>
      <c r="M55" s="93">
        <f>L55/K55</f>
        <v>156</v>
      </c>
      <c r="N55" s="155">
        <v>250</v>
      </c>
      <c r="O55" s="92">
        <f>N55/K55</f>
        <v>3.3333333333333335</v>
      </c>
      <c r="P55" s="94">
        <f>N55/L55</f>
        <v>2.1367521367521368E-2</v>
      </c>
      <c r="Q55" s="81">
        <f>MAX(L55,H55)</f>
        <v>23641</v>
      </c>
      <c r="R55" s="81">
        <f>SUM(Q55/K55)</f>
        <v>315.21333333333331</v>
      </c>
      <c r="S55" s="85"/>
      <c r="T55" s="20">
        <v>1520</v>
      </c>
      <c r="U55" s="46">
        <v>0</v>
      </c>
      <c r="V55" s="60">
        <f t="shared" si="1"/>
        <v>0</v>
      </c>
      <c r="W55" s="68">
        <v>1</v>
      </c>
      <c r="X55" s="69"/>
      <c r="Y55" s="27">
        <v>1300</v>
      </c>
      <c r="Z55" s="63">
        <v>100</v>
      </c>
      <c r="AA55" s="70"/>
      <c r="AB55" s="71"/>
      <c r="AC55" s="66" t="s">
        <v>77</v>
      </c>
      <c r="AD55" s="67"/>
    </row>
    <row r="56" spans="1:30" s="25" customFormat="1" ht="18" customHeight="1" x14ac:dyDescent="0.2">
      <c r="A56" s="131"/>
      <c r="B56" s="132"/>
      <c r="C56" s="133"/>
      <c r="D56" s="88"/>
      <c r="E56" s="116"/>
      <c r="F56" s="117"/>
      <c r="G56" s="85"/>
      <c r="H56" s="118"/>
      <c r="I56" s="117"/>
      <c r="J56" s="117"/>
      <c r="K56" s="119"/>
      <c r="L56" s="117"/>
      <c r="M56" s="120"/>
      <c r="N56" s="117"/>
      <c r="O56" s="117"/>
      <c r="P56" s="121"/>
      <c r="Q56" s="85"/>
      <c r="R56" s="85"/>
      <c r="S56" s="85"/>
      <c r="T56" s="115"/>
      <c r="U56" s="122"/>
      <c r="V56" s="123"/>
      <c r="W56" s="124"/>
      <c r="X56" s="124"/>
      <c r="Y56" s="125"/>
      <c r="Z56" s="126"/>
      <c r="AA56" s="127"/>
      <c r="AB56" s="128"/>
      <c r="AC56" s="129"/>
      <c r="AD56" s="129"/>
    </row>
    <row r="57" spans="1:30" ht="18" customHeight="1" x14ac:dyDescent="0.2">
      <c r="A57" s="136" t="s">
        <v>69</v>
      </c>
      <c r="B57" s="137" t="s">
        <v>67</v>
      </c>
      <c r="C57" s="138">
        <v>12</v>
      </c>
      <c r="D57" s="114" t="s">
        <v>20</v>
      </c>
      <c r="E57" s="89">
        <v>76</v>
      </c>
      <c r="F57" s="90">
        <v>11500</v>
      </c>
      <c r="G57" s="91">
        <f>F57/E57</f>
        <v>151.31578947368422</v>
      </c>
      <c r="H57" s="55">
        <v>7175</v>
      </c>
      <c r="I57" s="92">
        <f>H57/E57</f>
        <v>94.40789473684211</v>
      </c>
      <c r="J57" s="117"/>
      <c r="K57" s="53">
        <v>74</v>
      </c>
      <c r="L57" s="90">
        <v>10250</v>
      </c>
      <c r="M57" s="93">
        <f>L57/K57</f>
        <v>138.51351351351352</v>
      </c>
      <c r="N57" s="155">
        <v>0</v>
      </c>
      <c r="O57" s="92">
        <f>N57/K57</f>
        <v>0</v>
      </c>
      <c r="P57" s="94">
        <f>N57/L57</f>
        <v>0</v>
      </c>
      <c r="Q57" s="81">
        <f>MAX(L57,H57)</f>
        <v>10250</v>
      </c>
      <c r="R57" s="81">
        <f>SUM(Q57/K57)</f>
        <v>138.51351351351352</v>
      </c>
      <c r="S57" s="85"/>
      <c r="T57" s="20">
        <v>1000</v>
      </c>
      <c r="U57" s="46">
        <v>116</v>
      </c>
      <c r="V57" s="60">
        <f t="shared" si="1"/>
        <v>0.11600000000000001</v>
      </c>
      <c r="W57" s="68">
        <v>1</v>
      </c>
      <c r="X57" s="69"/>
      <c r="Y57" s="27">
        <v>1000</v>
      </c>
      <c r="Z57" s="63">
        <v>116</v>
      </c>
      <c r="AA57" s="70"/>
      <c r="AB57" s="71"/>
      <c r="AC57" s="66">
        <v>5</v>
      </c>
      <c r="AD57" s="67"/>
    </row>
    <row r="58" spans="1:30" ht="18" customHeight="1" x14ac:dyDescent="0.2">
      <c r="A58" s="136" t="s">
        <v>69</v>
      </c>
      <c r="B58" s="137" t="s">
        <v>67</v>
      </c>
      <c r="C58" s="138">
        <v>12</v>
      </c>
      <c r="D58" s="114" t="s">
        <v>32</v>
      </c>
      <c r="E58" s="89">
        <v>52</v>
      </c>
      <c r="F58" s="90">
        <v>12600</v>
      </c>
      <c r="G58" s="91">
        <f>F58/E58</f>
        <v>242.30769230769232</v>
      </c>
      <c r="H58" s="55">
        <v>14950</v>
      </c>
      <c r="I58" s="92">
        <f>H58/E58</f>
        <v>287.5</v>
      </c>
      <c r="J58" s="117"/>
      <c r="K58" s="53">
        <v>53</v>
      </c>
      <c r="L58" s="90">
        <v>13215</v>
      </c>
      <c r="M58" s="93">
        <f>L58/K58</f>
        <v>249.33962264150944</v>
      </c>
      <c r="N58" s="155">
        <v>1400</v>
      </c>
      <c r="O58" s="92">
        <f>N58/K58</f>
        <v>26.415094339622641</v>
      </c>
      <c r="P58" s="94">
        <f>N58/L58</f>
        <v>0.10594021944759743</v>
      </c>
      <c r="Q58" s="81">
        <f>MAX(L58,H58)</f>
        <v>14950</v>
      </c>
      <c r="R58" s="81">
        <f>SUM(Q58/K58)</f>
        <v>282.07547169811323</v>
      </c>
      <c r="S58" s="85"/>
      <c r="T58" s="20">
        <v>5000</v>
      </c>
      <c r="U58" s="46">
        <v>0</v>
      </c>
      <c r="V58" s="60">
        <f t="shared" si="1"/>
        <v>0</v>
      </c>
      <c r="W58" s="68">
        <v>1</v>
      </c>
      <c r="X58" s="69"/>
      <c r="Y58" s="27">
        <v>5000</v>
      </c>
      <c r="Z58" s="63">
        <v>0</v>
      </c>
      <c r="AA58" s="70">
        <v>2</v>
      </c>
      <c r="AB58" s="71"/>
      <c r="AC58" s="66">
        <v>8</v>
      </c>
      <c r="AD58" s="67"/>
    </row>
    <row r="59" spans="1:30" ht="18" customHeight="1" x14ac:dyDescent="0.2">
      <c r="A59" s="136" t="s">
        <v>69</v>
      </c>
      <c r="B59" s="137" t="s">
        <v>67</v>
      </c>
      <c r="C59" s="138">
        <v>12</v>
      </c>
      <c r="D59" s="114" t="s">
        <v>23</v>
      </c>
      <c r="E59" s="89">
        <v>34</v>
      </c>
      <c r="F59" s="90">
        <v>7960</v>
      </c>
      <c r="G59" s="91">
        <f>F59/E59</f>
        <v>234.11764705882354</v>
      </c>
      <c r="H59" s="55">
        <v>7465.58</v>
      </c>
      <c r="I59" s="92">
        <f>H59/E59</f>
        <v>219.57588235294116</v>
      </c>
      <c r="J59" s="117"/>
      <c r="K59" s="53">
        <v>30</v>
      </c>
      <c r="L59" s="90">
        <v>8750</v>
      </c>
      <c r="M59" s="93">
        <f>L59/K59</f>
        <v>291.66666666666669</v>
      </c>
      <c r="N59" s="155">
        <v>0</v>
      </c>
      <c r="O59" s="92">
        <f>N59/K59</f>
        <v>0</v>
      </c>
      <c r="P59" s="94">
        <f>N59/L59</f>
        <v>0</v>
      </c>
      <c r="Q59" s="81">
        <f>MAX(L59,H59)</f>
        <v>8750</v>
      </c>
      <c r="R59" s="81">
        <f>SUM(Q59/K59)</f>
        <v>291.66666666666669</v>
      </c>
      <c r="S59" s="85"/>
      <c r="T59" s="20">
        <v>2000</v>
      </c>
      <c r="U59" s="46">
        <v>50</v>
      </c>
      <c r="V59" s="60">
        <f t="shared" si="1"/>
        <v>2.5000000000000001E-2</v>
      </c>
      <c r="W59" s="68">
        <v>2</v>
      </c>
      <c r="X59" s="69">
        <v>1</v>
      </c>
      <c r="Y59" s="27">
        <v>2000</v>
      </c>
      <c r="Z59" s="63">
        <v>50</v>
      </c>
      <c r="AA59" s="70">
        <v>1</v>
      </c>
      <c r="AB59" s="71"/>
      <c r="AC59" s="66">
        <v>1</v>
      </c>
      <c r="AD59" s="67"/>
    </row>
    <row r="60" spans="1:30" s="25" customFormat="1" ht="18" customHeight="1" x14ac:dyDescent="0.2">
      <c r="A60" s="131"/>
      <c r="B60" s="135"/>
      <c r="C60" s="133"/>
      <c r="D60" s="88"/>
      <c r="E60" s="116"/>
      <c r="F60" s="117"/>
      <c r="G60" s="85"/>
      <c r="H60" s="118"/>
      <c r="I60" s="117"/>
      <c r="J60" s="117"/>
      <c r="K60" s="119"/>
      <c r="L60" s="117"/>
      <c r="M60" s="120"/>
      <c r="N60" s="117"/>
      <c r="O60" s="117"/>
      <c r="P60" s="121"/>
      <c r="Q60" s="85"/>
      <c r="R60" s="85"/>
      <c r="S60" s="85"/>
      <c r="T60" s="115"/>
      <c r="U60" s="122"/>
      <c r="V60" s="123"/>
      <c r="W60" s="124"/>
      <c r="X60" s="124"/>
      <c r="Y60" s="125"/>
      <c r="Z60" s="126"/>
      <c r="AA60" s="127"/>
      <c r="AB60" s="128"/>
      <c r="AC60" s="129"/>
      <c r="AD60" s="129"/>
    </row>
    <row r="61" spans="1:30" ht="18" customHeight="1" x14ac:dyDescent="0.2">
      <c r="A61" s="58" t="s">
        <v>69</v>
      </c>
      <c r="B61" s="72" t="s">
        <v>110</v>
      </c>
      <c r="C61" s="130">
        <v>13</v>
      </c>
      <c r="D61" s="112" t="s">
        <v>11</v>
      </c>
      <c r="E61" s="89">
        <v>108</v>
      </c>
      <c r="F61" s="90">
        <v>11000</v>
      </c>
      <c r="G61" s="91">
        <f>F61/E61</f>
        <v>101.85185185185185</v>
      </c>
      <c r="H61" s="55">
        <v>14578.51</v>
      </c>
      <c r="I61" s="92">
        <f>H61/E61</f>
        <v>134.98620370370369</v>
      </c>
      <c r="J61" s="117"/>
      <c r="K61" s="53">
        <v>107</v>
      </c>
      <c r="L61" s="90">
        <v>13320</v>
      </c>
      <c r="M61" s="93">
        <f>L61/K61</f>
        <v>124.48598130841121</v>
      </c>
      <c r="N61" s="155">
        <v>3939.35</v>
      </c>
      <c r="O61" s="92">
        <f>N61/K61</f>
        <v>36.816355140186914</v>
      </c>
      <c r="P61" s="94">
        <f>N61/L61</f>
        <v>0.29574699699699697</v>
      </c>
      <c r="Q61" s="81">
        <f>MAX(L61,H61)</f>
        <v>14578.51</v>
      </c>
      <c r="R61" s="81">
        <f>SUM(Q61/K61)</f>
        <v>136.2477570093458</v>
      </c>
      <c r="S61" s="85"/>
      <c r="T61" s="20">
        <v>400</v>
      </c>
      <c r="U61" s="46">
        <v>542</v>
      </c>
      <c r="V61" s="60">
        <f t="shared" si="1"/>
        <v>1.355</v>
      </c>
      <c r="W61" s="68">
        <v>2</v>
      </c>
      <c r="X61" s="69">
        <v>1</v>
      </c>
      <c r="Y61" s="27">
        <v>400</v>
      </c>
      <c r="Z61" s="63">
        <v>542</v>
      </c>
      <c r="AA61" s="70"/>
      <c r="AB61" s="71"/>
      <c r="AC61" s="66">
        <v>5</v>
      </c>
      <c r="AD61" s="67"/>
    </row>
    <row r="62" spans="1:30" ht="18" customHeight="1" x14ac:dyDescent="0.2">
      <c r="A62" s="58" t="s">
        <v>69</v>
      </c>
      <c r="B62" s="72" t="s">
        <v>110</v>
      </c>
      <c r="C62" s="130">
        <v>13</v>
      </c>
      <c r="D62" s="112" t="s">
        <v>38</v>
      </c>
      <c r="E62" s="89">
        <v>51</v>
      </c>
      <c r="F62" s="90">
        <v>9050</v>
      </c>
      <c r="G62" s="91">
        <f>F62/E62</f>
        <v>177.45098039215685</v>
      </c>
      <c r="H62" s="55">
        <v>8114</v>
      </c>
      <c r="I62" s="92">
        <f>H62/E62</f>
        <v>159.09803921568627</v>
      </c>
      <c r="J62" s="117"/>
      <c r="K62" s="53">
        <v>50</v>
      </c>
      <c r="L62" s="90">
        <v>10754</v>
      </c>
      <c r="M62" s="93">
        <f>L62/K62</f>
        <v>215.08</v>
      </c>
      <c r="N62" s="155">
        <v>170</v>
      </c>
      <c r="O62" s="92">
        <f>N62/K62</f>
        <v>3.4</v>
      </c>
      <c r="P62" s="94">
        <f>N62/L62</f>
        <v>1.5808071415287336E-2</v>
      </c>
      <c r="Q62" s="81">
        <f>MAX(L62,H62)</f>
        <v>10754</v>
      </c>
      <c r="R62" s="81">
        <f>SUM(Q62/K62)</f>
        <v>215.08</v>
      </c>
      <c r="S62" s="85"/>
      <c r="T62" s="20">
        <v>1000</v>
      </c>
      <c r="U62" s="46">
        <v>40</v>
      </c>
      <c r="V62" s="60">
        <f t="shared" si="1"/>
        <v>0.04</v>
      </c>
      <c r="W62" s="68"/>
      <c r="X62" s="69"/>
      <c r="Y62" s="27">
        <v>1000</v>
      </c>
      <c r="Z62" s="63">
        <v>40</v>
      </c>
      <c r="AA62" s="70"/>
      <c r="AB62" s="71"/>
      <c r="AC62" s="66"/>
      <c r="AD62" s="67"/>
    </row>
    <row r="63" spans="1:30" ht="18" customHeight="1" x14ac:dyDescent="0.2">
      <c r="A63" s="58" t="s">
        <v>69</v>
      </c>
      <c r="B63" s="72" t="s">
        <v>110</v>
      </c>
      <c r="C63" s="130">
        <v>13</v>
      </c>
      <c r="D63" s="112" t="s">
        <v>46</v>
      </c>
      <c r="E63" s="89">
        <v>31</v>
      </c>
      <c r="F63" s="90">
        <v>10585</v>
      </c>
      <c r="G63" s="91">
        <f>F63/E63</f>
        <v>341.45161290322579</v>
      </c>
      <c r="H63" s="55">
        <v>5045</v>
      </c>
      <c r="I63" s="92">
        <f>H63/E63</f>
        <v>162.74193548387098</v>
      </c>
      <c r="J63" s="117"/>
      <c r="K63" s="53">
        <v>29</v>
      </c>
      <c r="L63" s="90">
        <v>8425</v>
      </c>
      <c r="M63" s="93">
        <f>L63/K63</f>
        <v>290.51724137931035</v>
      </c>
      <c r="N63" s="155">
        <v>7405</v>
      </c>
      <c r="O63" s="92">
        <f>N63/K63</f>
        <v>255.34482758620689</v>
      </c>
      <c r="P63" s="94">
        <f>N63/L63</f>
        <v>0.87893175074183971</v>
      </c>
      <c r="Q63" s="81">
        <f>MAX(L63,H63)</f>
        <v>8425</v>
      </c>
      <c r="R63" s="81">
        <f>SUM(Q63/K63)</f>
        <v>290.51724137931035</v>
      </c>
      <c r="S63" s="85"/>
      <c r="T63" s="20">
        <v>1000</v>
      </c>
      <c r="U63" s="46">
        <v>0</v>
      </c>
      <c r="V63" s="60">
        <f t="shared" si="1"/>
        <v>0</v>
      </c>
      <c r="W63" s="68">
        <v>1</v>
      </c>
      <c r="X63" s="69"/>
      <c r="Y63" s="27">
        <v>1000</v>
      </c>
      <c r="Z63" s="63">
        <v>0</v>
      </c>
      <c r="AA63" s="70"/>
      <c r="AB63" s="71"/>
      <c r="AC63" s="66"/>
      <c r="AD63" s="67">
        <v>2</v>
      </c>
    </row>
    <row r="64" spans="1:30" ht="18" customHeight="1" x14ac:dyDescent="0.2">
      <c r="A64" s="58" t="s">
        <v>69</v>
      </c>
      <c r="B64" s="72" t="s">
        <v>110</v>
      </c>
      <c r="C64" s="130">
        <v>13</v>
      </c>
      <c r="D64" s="112" t="s">
        <v>37</v>
      </c>
      <c r="E64" s="89">
        <v>58</v>
      </c>
      <c r="F64" s="90">
        <v>3975</v>
      </c>
      <c r="G64" s="91">
        <f>F64/E64</f>
        <v>68.534482758620683</v>
      </c>
      <c r="H64" s="55">
        <v>5760</v>
      </c>
      <c r="I64" s="92">
        <f>H64/E64</f>
        <v>99.310344827586206</v>
      </c>
      <c r="J64" s="117"/>
      <c r="K64" s="53">
        <v>60</v>
      </c>
      <c r="L64" s="90">
        <v>6000</v>
      </c>
      <c r="M64" s="93">
        <f>L64/K64</f>
        <v>100</v>
      </c>
      <c r="N64" s="155">
        <v>200</v>
      </c>
      <c r="O64" s="92">
        <f>N64/K64</f>
        <v>3.3333333333333335</v>
      </c>
      <c r="P64" s="94">
        <f>N64/L64</f>
        <v>3.3333333333333333E-2</v>
      </c>
      <c r="Q64" s="81">
        <f>MAX(L64,H64)</f>
        <v>6000</v>
      </c>
      <c r="R64" s="81">
        <f>SUM(Q64/K64)</f>
        <v>100</v>
      </c>
      <c r="S64" s="85"/>
      <c r="T64" s="20">
        <v>0</v>
      </c>
      <c r="U64" s="46">
        <v>0</v>
      </c>
      <c r="V64" s="60" t="e">
        <f t="shared" si="1"/>
        <v>#DIV/0!</v>
      </c>
      <c r="W64" s="68"/>
      <c r="X64" s="69"/>
      <c r="Y64" s="27">
        <v>0</v>
      </c>
      <c r="Z64" s="63">
        <v>0</v>
      </c>
      <c r="AA64" s="70"/>
      <c r="AB64" s="71"/>
      <c r="AC64" s="66"/>
      <c r="AD64" s="67"/>
    </row>
    <row r="65" spans="1:30" s="25" customFormat="1" ht="18" customHeight="1" x14ac:dyDescent="0.2">
      <c r="A65" s="131"/>
      <c r="B65" s="135"/>
      <c r="C65" s="133"/>
      <c r="D65" s="88"/>
      <c r="E65" s="116"/>
      <c r="F65" s="117"/>
      <c r="G65" s="85"/>
      <c r="H65" s="118"/>
      <c r="I65" s="117"/>
      <c r="J65" s="117"/>
      <c r="K65" s="119"/>
      <c r="L65" s="117"/>
      <c r="M65" s="120"/>
      <c r="N65" s="117"/>
      <c r="O65" s="117"/>
      <c r="P65" s="121"/>
      <c r="Q65" s="85"/>
      <c r="R65" s="85"/>
      <c r="S65" s="85"/>
      <c r="T65" s="115"/>
      <c r="U65" s="122"/>
      <c r="V65" s="123"/>
      <c r="W65" s="124"/>
      <c r="X65" s="124"/>
      <c r="Y65" s="125"/>
      <c r="Z65" s="126"/>
      <c r="AA65" s="127"/>
      <c r="AB65" s="128"/>
      <c r="AC65" s="129"/>
      <c r="AD65" s="129"/>
    </row>
    <row r="66" spans="1:30" ht="18" customHeight="1" x14ac:dyDescent="0.2">
      <c r="A66" s="73" t="s">
        <v>69</v>
      </c>
      <c r="B66" s="75" t="s">
        <v>111</v>
      </c>
      <c r="C66" s="134">
        <v>14</v>
      </c>
      <c r="D66" s="113" t="s">
        <v>34</v>
      </c>
      <c r="E66" s="89">
        <v>56</v>
      </c>
      <c r="F66" s="90">
        <v>15200</v>
      </c>
      <c r="G66" s="91">
        <f>F66/E66</f>
        <v>271.42857142857144</v>
      </c>
      <c r="H66" s="55">
        <v>21937</v>
      </c>
      <c r="I66" s="92">
        <f>H66/E66</f>
        <v>391.73214285714283</v>
      </c>
      <c r="J66" s="117"/>
      <c r="K66" s="53">
        <v>51</v>
      </c>
      <c r="L66" s="90">
        <v>33180</v>
      </c>
      <c r="M66" s="93">
        <f>L66/K66</f>
        <v>650.58823529411768</v>
      </c>
      <c r="N66" s="155">
        <v>245</v>
      </c>
      <c r="O66" s="92">
        <f>N66/K66</f>
        <v>4.8039215686274508</v>
      </c>
      <c r="P66" s="94">
        <f>N66/L66</f>
        <v>7.3839662447257384E-3</v>
      </c>
      <c r="Q66" s="81">
        <f>MAX(L66,H66)</f>
        <v>33180</v>
      </c>
      <c r="R66" s="81">
        <f>SUM(Q66/K66)</f>
        <v>650.58823529411768</v>
      </c>
      <c r="S66" s="85"/>
      <c r="T66" s="20">
        <v>1036</v>
      </c>
      <c r="U66" s="46">
        <v>1036</v>
      </c>
      <c r="V66" s="60">
        <f t="shared" si="1"/>
        <v>1</v>
      </c>
      <c r="W66" s="68">
        <v>4</v>
      </c>
      <c r="X66" s="69"/>
      <c r="Y66" s="27">
        <v>0</v>
      </c>
      <c r="Z66" s="63">
        <v>1036</v>
      </c>
      <c r="AA66" s="70"/>
      <c r="AB66" s="71"/>
      <c r="AC66" s="66"/>
      <c r="AD66" s="67"/>
    </row>
    <row r="67" spans="1:30" ht="18" customHeight="1" x14ac:dyDescent="0.2">
      <c r="A67" s="73" t="s">
        <v>69</v>
      </c>
      <c r="B67" s="75" t="s">
        <v>111</v>
      </c>
      <c r="C67" s="134">
        <v>14</v>
      </c>
      <c r="D67" s="113" t="s">
        <v>31</v>
      </c>
      <c r="E67" s="89">
        <v>140</v>
      </c>
      <c r="F67" s="90">
        <v>21638</v>
      </c>
      <c r="G67" s="91">
        <f>F67/E67</f>
        <v>154.55714285714285</v>
      </c>
      <c r="H67" s="55">
        <v>26900.5</v>
      </c>
      <c r="I67" s="92">
        <f>H67/E67</f>
        <v>192.14642857142857</v>
      </c>
      <c r="J67" s="117"/>
      <c r="K67" s="53">
        <v>133</v>
      </c>
      <c r="L67" s="90">
        <v>21625</v>
      </c>
      <c r="M67" s="93">
        <f>L67/K67</f>
        <v>162.59398496240601</v>
      </c>
      <c r="N67" s="155">
        <v>2070</v>
      </c>
      <c r="O67" s="92">
        <f>N67/K67</f>
        <v>15.563909774436091</v>
      </c>
      <c r="P67" s="94">
        <f>N67/L67</f>
        <v>9.572254335260115E-2</v>
      </c>
      <c r="Q67" s="81">
        <f>MAX(L67,H67)</f>
        <v>26900.5</v>
      </c>
      <c r="R67" s="81">
        <f>SUM(Q67/K67)</f>
        <v>202.25939849624061</v>
      </c>
      <c r="S67" s="85"/>
      <c r="T67" s="20">
        <v>125</v>
      </c>
      <c r="U67" s="46">
        <v>200</v>
      </c>
      <c r="V67" s="60">
        <f t="shared" si="1"/>
        <v>1.6</v>
      </c>
      <c r="W67" s="68"/>
      <c r="X67" s="69"/>
      <c r="Y67" s="27">
        <v>100</v>
      </c>
      <c r="Z67" s="63">
        <v>200</v>
      </c>
      <c r="AA67" s="70"/>
      <c r="AB67" s="71"/>
      <c r="AC67" s="66"/>
      <c r="AD67" s="67"/>
    </row>
    <row r="68" spans="1:30" ht="18" customHeight="1" x14ac:dyDescent="0.2">
      <c r="A68" s="73" t="s">
        <v>69</v>
      </c>
      <c r="B68" s="75" t="s">
        <v>111</v>
      </c>
      <c r="C68" s="134">
        <v>14</v>
      </c>
      <c r="D68" s="113" t="s">
        <v>51</v>
      </c>
      <c r="E68" s="89">
        <v>27</v>
      </c>
      <c r="F68" s="90">
        <v>5700</v>
      </c>
      <c r="G68" s="91">
        <f>F68/E68</f>
        <v>211.11111111111111</v>
      </c>
      <c r="H68" s="55">
        <v>3000</v>
      </c>
      <c r="I68" s="92">
        <f>H68/E68</f>
        <v>111.11111111111111</v>
      </c>
      <c r="J68" s="117"/>
      <c r="K68" s="53">
        <v>32</v>
      </c>
      <c r="L68" s="90">
        <v>2800</v>
      </c>
      <c r="M68" s="93">
        <f>L68/K68</f>
        <v>87.5</v>
      </c>
      <c r="N68" s="155">
        <v>0</v>
      </c>
      <c r="O68" s="92">
        <f>N68/K68</f>
        <v>0</v>
      </c>
      <c r="P68" s="94">
        <f>N68/L68</f>
        <v>0</v>
      </c>
      <c r="Q68" s="81">
        <f>MAX(L68,H68)</f>
        <v>3000</v>
      </c>
      <c r="R68" s="81">
        <f>SUM(Q68/K68)</f>
        <v>93.75</v>
      </c>
      <c r="S68" s="85"/>
      <c r="T68" s="20">
        <v>1000</v>
      </c>
      <c r="U68" s="46">
        <v>1352</v>
      </c>
      <c r="V68" s="60">
        <f t="shared" si="1"/>
        <v>1.3520000000000001</v>
      </c>
      <c r="W68" s="68">
        <v>3</v>
      </c>
      <c r="X68" s="69"/>
      <c r="Y68" s="27">
        <v>1000</v>
      </c>
      <c r="Z68" s="63">
        <v>1352</v>
      </c>
      <c r="AA68" s="70"/>
      <c r="AB68" s="71"/>
      <c r="AC68" s="66">
        <v>3</v>
      </c>
      <c r="AD68" s="67"/>
    </row>
    <row r="69" spans="1:30" s="25" customFormat="1" ht="18" customHeight="1" x14ac:dyDescent="0.2">
      <c r="A69" s="131"/>
      <c r="B69" s="132"/>
      <c r="C69" s="133"/>
      <c r="D69" s="88"/>
      <c r="E69" s="116"/>
      <c r="F69" s="117"/>
      <c r="G69" s="85"/>
      <c r="H69" s="118"/>
      <c r="I69" s="117"/>
      <c r="J69" s="117"/>
      <c r="K69" s="119"/>
      <c r="L69" s="117"/>
      <c r="M69" s="120"/>
      <c r="N69" s="117"/>
      <c r="O69" s="117"/>
      <c r="P69" s="121"/>
      <c r="Q69" s="85"/>
      <c r="R69" s="85"/>
      <c r="S69" s="85"/>
      <c r="T69" s="115"/>
      <c r="U69" s="122"/>
      <c r="V69" s="123"/>
      <c r="W69" s="124"/>
      <c r="X69" s="124"/>
      <c r="Y69" s="125"/>
      <c r="Z69" s="126"/>
      <c r="AA69" s="127"/>
      <c r="AB69" s="128"/>
      <c r="AC69" s="129"/>
      <c r="AD69" s="129"/>
    </row>
    <row r="70" spans="1:30" ht="18" customHeight="1" x14ac:dyDescent="0.2">
      <c r="A70" s="136" t="s">
        <v>69</v>
      </c>
      <c r="B70" s="139" t="s">
        <v>112</v>
      </c>
      <c r="C70" s="138">
        <v>15</v>
      </c>
      <c r="D70" s="114" t="s">
        <v>60</v>
      </c>
      <c r="E70" s="89">
        <v>57</v>
      </c>
      <c r="F70" s="90">
        <v>12000</v>
      </c>
      <c r="G70" s="91">
        <f>F70/E70</f>
        <v>210.52631578947367</v>
      </c>
      <c r="H70" s="55">
        <v>8617</v>
      </c>
      <c r="I70" s="92">
        <f>H70/E70</f>
        <v>151.17543859649123</v>
      </c>
      <c r="J70" s="117"/>
      <c r="K70" s="53">
        <v>51</v>
      </c>
      <c r="L70" s="90">
        <v>10000</v>
      </c>
      <c r="M70" s="93">
        <f>L70/K70</f>
        <v>196.07843137254903</v>
      </c>
      <c r="N70" s="155">
        <v>1150</v>
      </c>
      <c r="O70" s="92">
        <f>N70/K70</f>
        <v>22.549019607843139</v>
      </c>
      <c r="P70" s="94">
        <f>N70/L70</f>
        <v>0.115</v>
      </c>
      <c r="Q70" s="81">
        <f>MAX(L70,H70)</f>
        <v>10000</v>
      </c>
      <c r="R70" s="81">
        <f>SUM(Q70/K70)</f>
        <v>196.07843137254903</v>
      </c>
      <c r="S70" s="85"/>
      <c r="T70" s="20">
        <v>1562</v>
      </c>
      <c r="U70" s="46">
        <v>12008.23</v>
      </c>
      <c r="V70" s="60">
        <f t="shared" si="1"/>
        <v>7.6877272727272725</v>
      </c>
      <c r="W70" s="68"/>
      <c r="X70" s="69"/>
      <c r="Y70" s="27">
        <v>0</v>
      </c>
      <c r="Z70" s="63">
        <v>12008.23</v>
      </c>
      <c r="AA70" s="70">
        <v>1</v>
      </c>
      <c r="AB70" s="71"/>
      <c r="AC70" s="66">
        <v>5</v>
      </c>
      <c r="AD70" s="67"/>
    </row>
    <row r="71" spans="1:30" ht="18" customHeight="1" x14ac:dyDescent="0.2">
      <c r="A71" s="136" t="s">
        <v>69</v>
      </c>
      <c r="B71" s="139" t="s">
        <v>112</v>
      </c>
      <c r="C71" s="138">
        <v>15</v>
      </c>
      <c r="D71" s="114" t="s">
        <v>59</v>
      </c>
      <c r="E71" s="89">
        <v>13</v>
      </c>
      <c r="F71" s="90">
        <v>1000</v>
      </c>
      <c r="G71" s="91">
        <f>F71/E71</f>
        <v>76.92307692307692</v>
      </c>
      <c r="H71" s="55">
        <v>390</v>
      </c>
      <c r="I71" s="92">
        <f>H71/E71</f>
        <v>30</v>
      </c>
      <c r="J71" s="117"/>
      <c r="K71" s="53">
        <v>11</v>
      </c>
      <c r="L71" s="90">
        <v>780</v>
      </c>
      <c r="M71" s="93">
        <f>L71/K71</f>
        <v>70.909090909090907</v>
      </c>
      <c r="N71" s="155">
        <v>0</v>
      </c>
      <c r="O71" s="92">
        <f>N71/K71</f>
        <v>0</v>
      </c>
      <c r="P71" s="94">
        <f>N71/L71</f>
        <v>0</v>
      </c>
      <c r="Q71" s="81">
        <f>MAX(L71,H71)</f>
        <v>780</v>
      </c>
      <c r="R71" s="81">
        <f>SUM(Q71/K71)</f>
        <v>70.909090909090907</v>
      </c>
      <c r="S71" s="85"/>
      <c r="T71" s="20">
        <v>3000</v>
      </c>
      <c r="U71" s="46">
        <v>2640</v>
      </c>
      <c r="V71" s="60">
        <f t="shared" si="1"/>
        <v>0.88</v>
      </c>
      <c r="W71" s="68"/>
      <c r="X71" s="69"/>
      <c r="Y71" s="27">
        <v>3000</v>
      </c>
      <c r="Z71" s="63">
        <v>2640</v>
      </c>
      <c r="AA71" s="70"/>
      <c r="AB71" s="71"/>
      <c r="AC71" s="66">
        <v>1</v>
      </c>
      <c r="AD71" s="67"/>
    </row>
    <row r="72" spans="1:30" s="111" customFormat="1" ht="18" customHeight="1" x14ac:dyDescent="0.2">
      <c r="A72" s="140" t="s">
        <v>69</v>
      </c>
      <c r="B72" s="139" t="s">
        <v>112</v>
      </c>
      <c r="C72" s="140">
        <v>15</v>
      </c>
      <c r="D72" s="114" t="s">
        <v>103</v>
      </c>
      <c r="E72" s="102">
        <v>27</v>
      </c>
      <c r="F72" s="103">
        <v>4495</v>
      </c>
      <c r="G72" s="91">
        <f>F72/E72</f>
        <v>166.4814814814815</v>
      </c>
      <c r="H72" s="104">
        <v>5807</v>
      </c>
      <c r="I72" s="105">
        <f>H72/E72</f>
        <v>215.07407407407408</v>
      </c>
      <c r="J72" s="158"/>
      <c r="K72" s="106">
        <v>33</v>
      </c>
      <c r="L72" s="103">
        <v>4000</v>
      </c>
      <c r="M72" s="93">
        <f>L72/K72</f>
        <v>121.21212121212122</v>
      </c>
      <c r="N72" s="155">
        <v>0</v>
      </c>
      <c r="O72" s="105">
        <f>N72/K72</f>
        <v>0</v>
      </c>
      <c r="P72" s="107">
        <f>N72/L72</f>
        <v>0</v>
      </c>
      <c r="Q72" s="81">
        <f>MAX(L72,H72)</f>
        <v>5807</v>
      </c>
      <c r="R72" s="81">
        <f>SUM(Q72/K72)</f>
        <v>175.96969696969697</v>
      </c>
      <c r="S72" s="85"/>
      <c r="T72" s="20"/>
      <c r="U72" s="108"/>
      <c r="V72" s="60"/>
      <c r="W72" s="68"/>
      <c r="X72" s="69"/>
      <c r="Y72" s="109"/>
      <c r="Z72" s="110"/>
      <c r="AA72" s="70"/>
      <c r="AB72" s="71"/>
      <c r="AC72" s="66"/>
      <c r="AD72" s="67"/>
    </row>
    <row r="73" spans="1:30" ht="18" customHeight="1" x14ac:dyDescent="0.2">
      <c r="A73" s="136" t="s">
        <v>69</v>
      </c>
      <c r="B73" s="139" t="s">
        <v>112</v>
      </c>
      <c r="C73" s="138">
        <v>15</v>
      </c>
      <c r="D73" s="114" t="s">
        <v>18</v>
      </c>
      <c r="E73" s="89">
        <v>33</v>
      </c>
      <c r="F73" s="90">
        <v>2200</v>
      </c>
      <c r="G73" s="91">
        <f>F73/E73</f>
        <v>66.666666666666671</v>
      </c>
      <c r="H73" s="55">
        <v>550</v>
      </c>
      <c r="I73" s="92">
        <f>H73/E73</f>
        <v>16.666666666666668</v>
      </c>
      <c r="J73" s="117"/>
      <c r="K73" s="53">
        <v>27</v>
      </c>
      <c r="L73" s="90">
        <v>2000</v>
      </c>
      <c r="M73" s="93">
        <f>L73/K73</f>
        <v>74.074074074074076</v>
      </c>
      <c r="N73" s="155">
        <v>0</v>
      </c>
      <c r="O73" s="92">
        <f>N73/K73</f>
        <v>0</v>
      </c>
      <c r="P73" s="94">
        <f>N73/L73</f>
        <v>0</v>
      </c>
      <c r="Q73" s="81">
        <f>MAX(L73,H73)</f>
        <v>2000</v>
      </c>
      <c r="R73" s="81">
        <f>SUM(Q73/K73)</f>
        <v>74.074074074074076</v>
      </c>
      <c r="S73" s="85"/>
      <c r="T73" s="20">
        <v>250</v>
      </c>
      <c r="U73" s="46">
        <v>32</v>
      </c>
      <c r="V73" s="60">
        <f t="shared" ref="V73:V82" si="2">SUM(U73/T73)</f>
        <v>0.128</v>
      </c>
      <c r="W73" s="68"/>
      <c r="X73" s="69"/>
      <c r="Y73" s="27">
        <v>250</v>
      </c>
      <c r="Z73" s="63">
        <v>32</v>
      </c>
      <c r="AA73" s="70"/>
      <c r="AB73" s="71"/>
      <c r="AC73" s="66"/>
      <c r="AD73" s="67"/>
    </row>
    <row r="74" spans="1:30" s="25" customFormat="1" ht="18" customHeight="1" x14ac:dyDescent="0.2">
      <c r="A74" s="131"/>
      <c r="B74" s="132"/>
      <c r="C74" s="133"/>
      <c r="D74" s="88"/>
      <c r="E74" s="116"/>
      <c r="F74" s="117"/>
      <c r="G74" s="85"/>
      <c r="H74" s="118"/>
      <c r="I74" s="117"/>
      <c r="J74" s="117"/>
      <c r="K74" s="119"/>
      <c r="L74" s="117"/>
      <c r="M74" s="120"/>
      <c r="N74" s="117"/>
      <c r="O74" s="117"/>
      <c r="P74" s="121"/>
      <c r="Q74" s="85"/>
      <c r="R74" s="85"/>
      <c r="S74" s="85"/>
      <c r="T74" s="115"/>
      <c r="U74" s="122"/>
      <c r="V74" s="123"/>
      <c r="W74" s="124"/>
      <c r="X74" s="124"/>
      <c r="Y74" s="125"/>
      <c r="Z74" s="126"/>
      <c r="AA74" s="127"/>
      <c r="AB74" s="128"/>
      <c r="AC74" s="129"/>
      <c r="AD74" s="129"/>
    </row>
    <row r="75" spans="1:30" ht="18" customHeight="1" x14ac:dyDescent="0.2">
      <c r="A75" s="58" t="s">
        <v>69</v>
      </c>
      <c r="B75" s="59" t="s">
        <v>113</v>
      </c>
      <c r="C75" s="130">
        <v>16</v>
      </c>
      <c r="D75" s="112" t="s">
        <v>3</v>
      </c>
      <c r="E75" s="89">
        <v>30</v>
      </c>
      <c r="F75" s="90">
        <v>4120</v>
      </c>
      <c r="G75" s="91">
        <f>F75/E75</f>
        <v>137.33333333333334</v>
      </c>
      <c r="H75" s="55">
        <v>3678.5</v>
      </c>
      <c r="I75" s="92">
        <f>H75/E75</f>
        <v>122.61666666666666</v>
      </c>
      <c r="J75" s="117"/>
      <c r="K75" s="53">
        <v>28</v>
      </c>
      <c r="L75" s="90">
        <v>3200</v>
      </c>
      <c r="M75" s="93">
        <f>L75/K75</f>
        <v>114.28571428571429</v>
      </c>
      <c r="N75" s="155">
        <v>170</v>
      </c>
      <c r="O75" s="92">
        <f>N75/K75</f>
        <v>6.0714285714285712</v>
      </c>
      <c r="P75" s="94">
        <f>N75/L75</f>
        <v>5.3124999999999999E-2</v>
      </c>
      <c r="Q75" s="81">
        <f>MAX(L75,H75)</f>
        <v>3678.5</v>
      </c>
      <c r="R75" s="81">
        <f>SUM(Q75/K75)</f>
        <v>131.375</v>
      </c>
      <c r="S75" s="85"/>
      <c r="T75" s="20">
        <v>1500</v>
      </c>
      <c r="U75" s="46">
        <v>2949</v>
      </c>
      <c r="V75" s="60">
        <f t="shared" si="2"/>
        <v>1.966</v>
      </c>
      <c r="W75" s="68">
        <v>1</v>
      </c>
      <c r="X75" s="69">
        <v>2</v>
      </c>
      <c r="Y75" s="27">
        <v>1500</v>
      </c>
      <c r="Z75" s="63">
        <v>2949</v>
      </c>
      <c r="AA75" s="70">
        <v>1</v>
      </c>
      <c r="AB75" s="71"/>
      <c r="AC75" s="66">
        <v>8</v>
      </c>
      <c r="AD75" s="67"/>
    </row>
    <row r="76" spans="1:30" ht="18" customHeight="1" x14ac:dyDescent="0.2">
      <c r="A76" s="58" t="s">
        <v>69</v>
      </c>
      <c r="B76" s="59" t="s">
        <v>113</v>
      </c>
      <c r="C76" s="130">
        <v>16</v>
      </c>
      <c r="D76" s="112" t="s">
        <v>9</v>
      </c>
      <c r="E76" s="89">
        <v>36</v>
      </c>
      <c r="F76" s="90">
        <v>2000</v>
      </c>
      <c r="G76" s="91">
        <f>F76/E76</f>
        <v>55.555555555555557</v>
      </c>
      <c r="H76" s="55">
        <v>2135</v>
      </c>
      <c r="I76" s="92">
        <f>H76/E76</f>
        <v>59.305555555555557</v>
      </c>
      <c r="J76" s="117"/>
      <c r="K76" s="53">
        <v>39</v>
      </c>
      <c r="L76" s="90">
        <v>2000</v>
      </c>
      <c r="M76" s="93">
        <f>L76/K76</f>
        <v>51.282051282051285</v>
      </c>
      <c r="N76" s="155">
        <v>0</v>
      </c>
      <c r="O76" s="92">
        <f>N76/K76</f>
        <v>0</v>
      </c>
      <c r="P76" s="94">
        <f>N76/L76</f>
        <v>0</v>
      </c>
      <c r="Q76" s="81">
        <f>MAX(L76,H76)</f>
        <v>2135</v>
      </c>
      <c r="R76" s="81">
        <f>SUM(Q76/K76)</f>
        <v>54.743589743589745</v>
      </c>
      <c r="S76" s="85"/>
      <c r="T76" s="20">
        <v>264</v>
      </c>
      <c r="U76" s="46">
        <v>264</v>
      </c>
      <c r="V76" s="60">
        <f t="shared" si="2"/>
        <v>1</v>
      </c>
      <c r="W76" s="68">
        <v>3</v>
      </c>
      <c r="X76" s="69"/>
      <c r="Y76" s="27">
        <v>0</v>
      </c>
      <c r="Z76" s="63">
        <v>264</v>
      </c>
      <c r="AA76" s="70"/>
      <c r="AB76" s="71"/>
      <c r="AC76" s="66"/>
      <c r="AD76" s="67"/>
    </row>
    <row r="77" spans="1:30" s="8" customFormat="1" ht="18" customHeight="1" x14ac:dyDescent="0.2">
      <c r="A77" s="58" t="s">
        <v>69</v>
      </c>
      <c r="B77" s="59" t="s">
        <v>113</v>
      </c>
      <c r="C77" s="130">
        <v>16</v>
      </c>
      <c r="D77" s="112" t="s">
        <v>44</v>
      </c>
      <c r="E77" s="89">
        <v>33</v>
      </c>
      <c r="F77" s="90">
        <v>3000</v>
      </c>
      <c r="G77" s="91">
        <f>F77/E77</f>
        <v>90.909090909090907</v>
      </c>
      <c r="H77" s="55">
        <v>5026</v>
      </c>
      <c r="I77" s="92">
        <f>H77/E77</f>
        <v>152.30303030303031</v>
      </c>
      <c r="J77" s="117"/>
      <c r="K77" s="53">
        <v>34</v>
      </c>
      <c r="L77" s="90">
        <v>2224</v>
      </c>
      <c r="M77" s="93">
        <f>L77/K77</f>
        <v>65.411764705882348</v>
      </c>
      <c r="N77" s="155">
        <v>1265</v>
      </c>
      <c r="O77" s="92">
        <f>N77/K77</f>
        <v>37.205882352941174</v>
      </c>
      <c r="P77" s="94">
        <f>N77/L77</f>
        <v>0.56879496402877694</v>
      </c>
      <c r="Q77" s="81">
        <f>MAX(L77,H77)</f>
        <v>5026</v>
      </c>
      <c r="R77" s="81">
        <f>SUM(Q77/K77)</f>
        <v>147.8235294117647</v>
      </c>
      <c r="S77" s="85"/>
      <c r="T77" s="20">
        <v>10</v>
      </c>
      <c r="U77" s="46">
        <v>10</v>
      </c>
      <c r="V77" s="60">
        <f t="shared" si="2"/>
        <v>1</v>
      </c>
      <c r="W77" s="68">
        <v>1</v>
      </c>
      <c r="X77" s="69"/>
      <c r="Y77" s="27">
        <v>0</v>
      </c>
      <c r="Z77" s="63">
        <v>10</v>
      </c>
      <c r="AA77" s="70"/>
      <c r="AB77" s="71"/>
      <c r="AC77" s="66"/>
      <c r="AD77" s="67"/>
    </row>
    <row r="78" spans="1:30" s="25" customFormat="1" ht="18" customHeight="1" x14ac:dyDescent="0.2">
      <c r="A78" s="131"/>
      <c r="B78" s="132"/>
      <c r="C78" s="133"/>
      <c r="D78" s="88"/>
      <c r="E78" s="116"/>
      <c r="F78" s="117"/>
      <c r="G78" s="85"/>
      <c r="H78" s="118"/>
      <c r="I78" s="117"/>
      <c r="J78" s="117"/>
      <c r="K78" s="119"/>
      <c r="L78" s="117"/>
      <c r="M78" s="120"/>
      <c r="N78" s="117"/>
      <c r="O78" s="117"/>
      <c r="P78" s="121"/>
      <c r="Q78" s="85"/>
      <c r="R78" s="85"/>
      <c r="S78" s="85"/>
      <c r="T78" s="115"/>
      <c r="U78" s="122"/>
      <c r="V78" s="123"/>
      <c r="W78" s="124"/>
      <c r="X78" s="124"/>
      <c r="Y78" s="125"/>
      <c r="Z78" s="126"/>
      <c r="AA78" s="127"/>
      <c r="AB78" s="128"/>
      <c r="AC78" s="129"/>
      <c r="AD78" s="129"/>
    </row>
    <row r="79" spans="1:30" ht="18" customHeight="1" x14ac:dyDescent="0.2">
      <c r="A79" s="73" t="s">
        <v>69</v>
      </c>
      <c r="B79" s="74" t="s">
        <v>92</v>
      </c>
      <c r="C79" s="134">
        <v>17</v>
      </c>
      <c r="D79" s="113" t="s">
        <v>50</v>
      </c>
      <c r="E79" s="89">
        <v>17</v>
      </c>
      <c r="F79" s="90">
        <v>8000</v>
      </c>
      <c r="G79" s="91">
        <f>F79/E79</f>
        <v>470.58823529411762</v>
      </c>
      <c r="H79" s="55">
        <v>6050</v>
      </c>
      <c r="I79" s="92">
        <f>H79/E79</f>
        <v>355.88235294117646</v>
      </c>
      <c r="J79" s="117"/>
      <c r="K79" s="53">
        <v>17</v>
      </c>
      <c r="L79" s="90">
        <v>4898</v>
      </c>
      <c r="M79" s="93">
        <f>L79/K79</f>
        <v>288.11764705882354</v>
      </c>
      <c r="N79" s="155">
        <v>0</v>
      </c>
      <c r="O79" s="92">
        <f>N79/K79</f>
        <v>0</v>
      </c>
      <c r="P79" s="94">
        <f>N79/L79</f>
        <v>0</v>
      </c>
      <c r="Q79" s="81">
        <f>MAX(L79,H79)</f>
        <v>6050</v>
      </c>
      <c r="R79" s="81">
        <f>SUM(Q79/K79)</f>
        <v>355.88235294117646</v>
      </c>
      <c r="S79" s="85"/>
      <c r="T79" s="20">
        <v>84</v>
      </c>
      <c r="U79" s="46">
        <v>1504</v>
      </c>
      <c r="V79" s="60">
        <f t="shared" si="2"/>
        <v>17.904761904761905</v>
      </c>
      <c r="W79" s="68">
        <v>1</v>
      </c>
      <c r="X79" s="69"/>
      <c r="Y79" s="27">
        <v>0</v>
      </c>
      <c r="Z79" s="63">
        <v>84</v>
      </c>
      <c r="AA79" s="70"/>
      <c r="AB79" s="71"/>
      <c r="AC79" s="66"/>
      <c r="AD79" s="67"/>
    </row>
    <row r="80" spans="1:30" ht="18" customHeight="1" x14ac:dyDescent="0.2">
      <c r="A80" s="73" t="s">
        <v>69</v>
      </c>
      <c r="B80" s="74" t="s">
        <v>92</v>
      </c>
      <c r="C80" s="134">
        <v>17</v>
      </c>
      <c r="D80" s="113" t="s">
        <v>43</v>
      </c>
      <c r="E80" s="89">
        <v>92</v>
      </c>
      <c r="F80" s="90">
        <v>22000</v>
      </c>
      <c r="G80" s="91">
        <f>F80/E80</f>
        <v>239.13043478260869</v>
      </c>
      <c r="H80" s="55">
        <v>29135</v>
      </c>
      <c r="I80" s="92">
        <f>H80/E80</f>
        <v>316.68478260869563</v>
      </c>
      <c r="J80" s="117"/>
      <c r="K80" s="53">
        <v>97</v>
      </c>
      <c r="L80" s="90">
        <v>22044</v>
      </c>
      <c r="M80" s="93">
        <f>L80/K80</f>
        <v>227.25773195876289</v>
      </c>
      <c r="N80" s="155">
        <v>1085</v>
      </c>
      <c r="O80" s="92">
        <f>N80/K80</f>
        <v>11.185567010309278</v>
      </c>
      <c r="P80" s="94">
        <f>N80/L80</f>
        <v>4.9219742333514789E-2</v>
      </c>
      <c r="Q80" s="81">
        <f>MAX(L80,H80)</f>
        <v>29135</v>
      </c>
      <c r="R80" s="81">
        <f>SUM(Q80/K80)</f>
        <v>300.36082474226805</v>
      </c>
      <c r="S80" s="85"/>
      <c r="T80" s="20">
        <v>4</v>
      </c>
      <c r="U80" s="46">
        <v>84</v>
      </c>
      <c r="V80" s="60">
        <f t="shared" si="2"/>
        <v>21</v>
      </c>
      <c r="W80" s="68">
        <v>4</v>
      </c>
      <c r="X80" s="69"/>
      <c r="Y80" s="27">
        <v>0</v>
      </c>
      <c r="Z80" s="63">
        <v>1504</v>
      </c>
      <c r="AA80" s="70"/>
      <c r="AB80" s="71"/>
      <c r="AC80" s="66"/>
      <c r="AD80" s="67"/>
    </row>
    <row r="81" spans="1:30" ht="18" customHeight="1" x14ac:dyDescent="0.2">
      <c r="A81" s="73" t="s">
        <v>69</v>
      </c>
      <c r="B81" s="75" t="s">
        <v>92</v>
      </c>
      <c r="C81" s="134">
        <v>17</v>
      </c>
      <c r="D81" s="113" t="s">
        <v>49</v>
      </c>
      <c r="E81" s="89">
        <v>85</v>
      </c>
      <c r="F81" s="90">
        <v>11500</v>
      </c>
      <c r="G81" s="91">
        <f>F81/E81</f>
        <v>135.29411764705881</v>
      </c>
      <c r="H81" s="55">
        <v>8450</v>
      </c>
      <c r="I81" s="92">
        <f>H81/E81</f>
        <v>99.411764705882348</v>
      </c>
      <c r="J81" s="117"/>
      <c r="K81" s="53">
        <v>89</v>
      </c>
      <c r="L81" s="90">
        <v>11000</v>
      </c>
      <c r="M81" s="93">
        <f>L81/K81</f>
        <v>123.59550561797752</v>
      </c>
      <c r="N81" s="155">
        <v>0</v>
      </c>
      <c r="O81" s="92">
        <f>N81/K81</f>
        <v>0</v>
      </c>
      <c r="P81" s="94">
        <f>N81/L81</f>
        <v>0</v>
      </c>
      <c r="Q81" s="81">
        <f>MAX(L81,H81)</f>
        <v>11000</v>
      </c>
      <c r="R81" s="81">
        <f>SUM(Q81/K81)</f>
        <v>123.59550561797752</v>
      </c>
      <c r="S81" s="85"/>
      <c r="T81" s="20">
        <v>2000</v>
      </c>
      <c r="U81" s="46">
        <v>0</v>
      </c>
      <c r="V81" s="60">
        <f t="shared" si="2"/>
        <v>0</v>
      </c>
      <c r="W81" s="68">
        <v>3</v>
      </c>
      <c r="X81" s="69"/>
      <c r="Y81" s="27">
        <v>2000</v>
      </c>
      <c r="Z81" s="63">
        <v>0</v>
      </c>
      <c r="AA81" s="70"/>
      <c r="AB81" s="71"/>
      <c r="AC81" s="66">
        <v>1</v>
      </c>
      <c r="AD81" s="67">
        <v>1</v>
      </c>
    </row>
    <row r="82" spans="1:30" s="154" customFormat="1" ht="18" customHeight="1" thickBot="1" x14ac:dyDescent="0.25">
      <c r="A82" s="73" t="s">
        <v>69</v>
      </c>
      <c r="B82" s="74" t="s">
        <v>92</v>
      </c>
      <c r="C82" s="141">
        <v>17</v>
      </c>
      <c r="D82" s="113" t="s">
        <v>35</v>
      </c>
      <c r="E82" s="89">
        <v>39</v>
      </c>
      <c r="F82" s="90">
        <v>4200</v>
      </c>
      <c r="G82" s="91">
        <f>F82/E82</f>
        <v>107.69230769230769</v>
      </c>
      <c r="H82" s="55">
        <v>8706</v>
      </c>
      <c r="I82" s="92">
        <f>H82/E82</f>
        <v>223.23076923076923</v>
      </c>
      <c r="J82" s="117"/>
      <c r="K82" s="53">
        <v>39</v>
      </c>
      <c r="L82" s="90">
        <v>8290</v>
      </c>
      <c r="M82" s="93">
        <f>L82/K82</f>
        <v>212.56410256410257</v>
      </c>
      <c r="N82" s="155">
        <v>0</v>
      </c>
      <c r="O82" s="92">
        <f>N82/K82</f>
        <v>0</v>
      </c>
      <c r="P82" s="94">
        <f>N82/L82</f>
        <v>0</v>
      </c>
      <c r="Q82" s="81">
        <f>MAX(L82,H82)</f>
        <v>8706</v>
      </c>
      <c r="R82" s="81">
        <f>SUM(Q82/K82)</f>
        <v>223.23076923076923</v>
      </c>
      <c r="S82" s="85"/>
      <c r="T82" s="20">
        <v>2000</v>
      </c>
      <c r="U82" s="46">
        <v>400</v>
      </c>
      <c r="V82" s="60">
        <f t="shared" si="2"/>
        <v>0.2</v>
      </c>
      <c r="W82" s="68"/>
      <c r="X82" s="69"/>
      <c r="Y82" s="27">
        <v>2000</v>
      </c>
      <c r="Z82" s="153">
        <v>400</v>
      </c>
      <c r="AA82" s="70">
        <v>0</v>
      </c>
      <c r="AB82" s="71"/>
      <c r="AC82" s="66">
        <v>8</v>
      </c>
      <c r="AD82" s="67"/>
    </row>
    <row r="83" spans="1:30" ht="20.100000000000001" customHeight="1" thickTop="1" thickBot="1" x14ac:dyDescent="0.35">
      <c r="D83" s="22" t="s">
        <v>63</v>
      </c>
      <c r="E83" s="77">
        <f>SUM(E4:E82)</f>
        <v>2804</v>
      </c>
      <c r="F83" s="79">
        <f>SUM(F4:F82)</f>
        <v>507174</v>
      </c>
      <c r="G83" s="79">
        <f>F83/E83</f>
        <v>180.87517831669044</v>
      </c>
      <c r="H83" s="80">
        <f>SUM(H4:H82)</f>
        <v>547424.41</v>
      </c>
      <c r="I83" s="96">
        <f>H83/E83</f>
        <v>195.22981811697576</v>
      </c>
      <c r="J83" s="159"/>
      <c r="K83" s="54">
        <f>SUM(K4:K82)</f>
        <v>2779</v>
      </c>
      <c r="L83" s="79">
        <f>SUM(L4:L82)</f>
        <v>500721</v>
      </c>
      <c r="M83" s="79">
        <f>L83/K83</f>
        <v>180.18028067650235</v>
      </c>
      <c r="N83" s="80">
        <f>SUM(N4:N82)</f>
        <v>40643.229999999996</v>
      </c>
      <c r="O83" s="95">
        <f>N83/K83</f>
        <v>14.62512774379273</v>
      </c>
      <c r="P83" s="97">
        <f>N83/L83</f>
        <v>8.1169413705436746E-2</v>
      </c>
      <c r="Q83" s="82">
        <f>SUM(Q4:Q82)</f>
        <v>590351.49</v>
      </c>
      <c r="R83" s="82">
        <f>SUM(Q83/K83)</f>
        <v>212.43306585102553</v>
      </c>
      <c r="S83" s="86"/>
      <c r="T83" s="23">
        <f>SUM(T4:T82)</f>
        <v>69947</v>
      </c>
      <c r="U83" s="24">
        <f>SUM(U4:U82)</f>
        <v>45959.57</v>
      </c>
      <c r="V83" s="76"/>
      <c r="W83" s="36">
        <f t="shared" ref="W83:AD83" si="3">SUM(W4:W82)</f>
        <v>107</v>
      </c>
      <c r="X83" s="38">
        <f t="shared" si="3"/>
        <v>16</v>
      </c>
      <c r="Y83" s="28">
        <f t="shared" si="3"/>
        <v>64755</v>
      </c>
      <c r="Z83" s="30">
        <f t="shared" si="3"/>
        <v>46007.57</v>
      </c>
      <c r="AA83" s="32">
        <f t="shared" si="3"/>
        <v>20</v>
      </c>
      <c r="AB83" s="44">
        <f t="shared" si="3"/>
        <v>5</v>
      </c>
      <c r="AC83" s="40">
        <f t="shared" si="3"/>
        <v>90</v>
      </c>
      <c r="AD83" s="42">
        <f t="shared" si="3"/>
        <v>9</v>
      </c>
    </row>
    <row r="84" spans="1:30" ht="15.75" thickTop="1" x14ac:dyDescent="0.25">
      <c r="E84" s="1"/>
      <c r="K84" s="1"/>
      <c r="L84" s="1"/>
      <c r="M84" s="1"/>
      <c r="N84" s="1"/>
      <c r="O84" s="1"/>
      <c r="P84" s="1"/>
      <c r="T84" s="14"/>
      <c r="W84" s="33"/>
      <c r="X84" s="17"/>
      <c r="Y84" s="17"/>
      <c r="Z84" s="17"/>
      <c r="AA84" s="12"/>
      <c r="AB84" s="12"/>
      <c r="AC84" s="12"/>
      <c r="AD84" s="12"/>
    </row>
    <row r="85" spans="1:30" ht="14.25" customHeight="1" x14ac:dyDescent="0.2">
      <c r="T85" s="15"/>
      <c r="AA85" s="13" t="s">
        <v>77</v>
      </c>
    </row>
    <row r="86" spans="1:30" ht="14.25" customHeight="1" x14ac:dyDescent="0.2">
      <c r="E86" s="51">
        <v>33</v>
      </c>
      <c r="AA86" s="13" t="s">
        <v>77</v>
      </c>
    </row>
    <row r="87" spans="1:30" ht="14.25" customHeight="1" x14ac:dyDescent="0.2"/>
  </sheetData>
  <sortState ref="A1:Q69">
    <sortCondition ref="C5:C67"/>
  </sortState>
  <mergeCells count="4">
    <mergeCell ref="W2:AD2"/>
    <mergeCell ref="U2:U3"/>
    <mergeCell ref="T2:T3"/>
    <mergeCell ref="V2:V3"/>
  </mergeCells>
  <phoneticPr fontId="1" type="noConversion"/>
  <printOptions horizontalCentered="1" verticalCentered="1"/>
  <pageMargins left="0.25" right="0.25" top="0.25" bottom="0.25" header="0.5" footer="0.5"/>
  <pageSetup scale="61" orientation="landscape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Contact 1 </vt:lpstr>
      <vt:lpstr>'Contact 1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Contact Mailing List</dc:title>
  <dc:creator>Jim</dc:creator>
  <cp:lastModifiedBy>Carol</cp:lastModifiedBy>
  <cp:lastPrinted>2015-09-18T20:26:05Z</cp:lastPrinted>
  <dcterms:created xsi:type="dcterms:W3CDTF">2008-01-28T15:09:29Z</dcterms:created>
  <dcterms:modified xsi:type="dcterms:W3CDTF">2015-09-27T23:24:00Z</dcterms:modified>
</cp:coreProperties>
</file>